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BillWalker/WFT/Fiscal 2027/July F2027/"/>
    </mc:Choice>
  </mc:AlternateContent>
  <xr:revisionPtr revIDLastSave="0" documentId="13_ncr:1_{507A0030-6329-F64E-B07F-00C18A5C3AE3}" xr6:coauthVersionLast="47" xr6:coauthVersionMax="47" xr10:uidLastSave="{00000000-0000-0000-0000-000000000000}"/>
  <bookViews>
    <workbookView xWindow="0" yWindow="760" windowWidth="20740" windowHeight="199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3" i="1"/>
  <c r="K23" i="1"/>
  <c r="K26" i="1"/>
  <c r="G72" i="3" l="1"/>
  <c r="F72" i="3"/>
  <c r="E72" i="3"/>
  <c r="D72" i="3"/>
  <c r="F69" i="3"/>
  <c r="E41" i="2"/>
  <c r="H11" i="1"/>
  <c r="H8" i="1"/>
  <c r="H7" i="1"/>
  <c r="H13" i="1" s="1"/>
  <c r="L21" i="1" l="1"/>
  <c r="K21" i="1"/>
  <c r="K13" i="1"/>
  <c r="H28" i="2"/>
  <c r="G28" i="2"/>
  <c r="H14" i="2"/>
  <c r="H30" i="2" s="1"/>
  <c r="G14" i="2"/>
  <c r="H41" i="2"/>
  <c r="G41" i="2"/>
  <c r="G30" i="2" l="1"/>
  <c r="D28" i="2"/>
  <c r="H21" i="1" l="1"/>
  <c r="D14" i="2"/>
  <c r="I21" i="1"/>
  <c r="E28" i="2" l="1"/>
  <c r="E30" i="2" s="1"/>
  <c r="D30" i="2"/>
</calcChain>
</file>

<file path=xl/sharedStrings.xml><?xml version="1.0" encoding="utf-8"?>
<sst xmlns="http://schemas.openxmlformats.org/spreadsheetml/2006/main" count="141" uniqueCount="90">
  <si>
    <t>WISCONSIN FUNERAL TRUST</t>
  </si>
  <si>
    <t>Schedule of Assets and Liabilities</t>
  </si>
  <si>
    <t>Assets</t>
  </si>
  <si>
    <t xml:space="preserve">Money Market Account - Fiduciary </t>
  </si>
  <si>
    <t>Receivable Due to Trust</t>
  </si>
  <si>
    <t>Fixed Income</t>
  </si>
  <si>
    <t>Common Stock</t>
  </si>
  <si>
    <t>Private Equities</t>
  </si>
  <si>
    <t>Liabilities</t>
  </si>
  <si>
    <t>Balance</t>
  </si>
  <si>
    <t>Contracts in Trust</t>
  </si>
  <si>
    <t># of accounts</t>
  </si>
  <si>
    <t>100% Balance Accounts  (Living Depositors)</t>
  </si>
  <si>
    <t>Total Accounts</t>
  </si>
  <si>
    <t>Deficiency</t>
  </si>
  <si>
    <t>Percentage Available To Pay Holders Of</t>
  </si>
  <si>
    <t>Total  Balance Accounts</t>
  </si>
  <si>
    <t>JULY</t>
  </si>
  <si>
    <t>Year To Date</t>
  </si>
  <si>
    <t>Current Month</t>
  </si>
  <si>
    <t>RECEIPTS AND ACCRUED INCOME</t>
  </si>
  <si>
    <t>Interest and dividends</t>
  </si>
  <si>
    <t>Realized gains (losses)</t>
  </si>
  <si>
    <t>Unrealized gains (losses)</t>
  </si>
  <si>
    <t>Increase (Decrease) in accrued income</t>
  </si>
  <si>
    <t xml:space="preserve">     Total Receipts and Accrued Income</t>
  </si>
  <si>
    <t>EXPENSE DISBURSMENTS</t>
  </si>
  <si>
    <t>Fiduciary fees</t>
  </si>
  <si>
    <t>Federal tax payments</t>
  </si>
  <si>
    <t>State tax payments</t>
  </si>
  <si>
    <t>Accounting fees</t>
  </si>
  <si>
    <t>Investment fees</t>
  </si>
  <si>
    <t>Trading and custodial fees</t>
  </si>
  <si>
    <t>Trustee and Board fees</t>
  </si>
  <si>
    <t>Legal fees</t>
  </si>
  <si>
    <t>Actuary fees</t>
  </si>
  <si>
    <t>Liability insurance</t>
  </si>
  <si>
    <t xml:space="preserve">    Total Expense Disbursments</t>
  </si>
  <si>
    <t>Net receipts and accruals less expenses</t>
  </si>
  <si>
    <t>INTEREST ADDED TO CONTRACT BALANCES</t>
  </si>
  <si>
    <t>Partial payments</t>
  </si>
  <si>
    <t>100% payments - out of state participants</t>
  </si>
  <si>
    <t>Retirement payments</t>
  </si>
  <si>
    <t>Partial withdrawals</t>
  </si>
  <si>
    <t xml:space="preserve">    Total payments on contracts</t>
  </si>
  <si>
    <t>Cash and Equiv. - Investment Advisor</t>
  </si>
  <si>
    <t xml:space="preserve">                                                     Income,Disbursements and Contract Interest Accrual</t>
  </si>
  <si>
    <t>30% Balance Accounts</t>
  </si>
  <si>
    <t>PAYMENTS ON CONTRACTS</t>
  </si>
  <si>
    <t xml:space="preserve">         Wisconsin  Funeral Trust</t>
  </si>
  <si>
    <t xml:space="preserve"> Retirement overpayments recovered</t>
  </si>
  <si>
    <t xml:space="preserve">         </t>
  </si>
  <si>
    <t>2025</t>
  </si>
  <si>
    <t>2026</t>
  </si>
  <si>
    <t>4 Months</t>
  </si>
  <si>
    <t>F2027</t>
  </si>
  <si>
    <t>F2026</t>
  </si>
  <si>
    <t>FY 2026</t>
  </si>
  <si>
    <t>Notes</t>
  </si>
  <si>
    <t>Total</t>
  </si>
  <si>
    <t>Source Document</t>
  </si>
  <si>
    <t>Dividends from Federated Govt Obligation Fund</t>
  </si>
  <si>
    <t>CF Report, pg 1</t>
  </si>
  <si>
    <t xml:space="preserve">Income (Expenses) </t>
  </si>
  <si>
    <t>ZCM page 2. line 7</t>
  </si>
  <si>
    <t>July</t>
  </si>
  <si>
    <t>Amort/Accretion</t>
  </si>
  <si>
    <t>ZCM page 2 Line 8</t>
  </si>
  <si>
    <t>June</t>
  </si>
  <si>
    <t>Interest and Dividends and Accretion Total</t>
  </si>
  <si>
    <t>Sum of lines 7-9</t>
  </si>
  <si>
    <t>ZCM page 2, line 5</t>
  </si>
  <si>
    <t>ZCM page 2, line 6</t>
  </si>
  <si>
    <t>Accrued interest</t>
  </si>
  <si>
    <t>ZCM page 2, line 9</t>
  </si>
  <si>
    <t>Cf Report Ending Balances</t>
  </si>
  <si>
    <t>ZCM page 20 (About)</t>
  </si>
  <si>
    <t>Financial advisor</t>
  </si>
  <si>
    <t>Board meeting  expense</t>
  </si>
  <si>
    <t>Litagation support</t>
  </si>
  <si>
    <t>Bank fees</t>
  </si>
  <si>
    <t xml:space="preserve">WFT Acct Balance </t>
  </si>
  <si>
    <t>WFT Acct Balance</t>
  </si>
  <si>
    <t>Retirements overpaid</t>
  </si>
  <si>
    <t>Return of Unclaimed Property</t>
  </si>
  <si>
    <t xml:space="preserve">Beg Balance </t>
  </si>
  <si>
    <t>monthly change</t>
  </si>
  <si>
    <t>Calc End Balance</t>
  </si>
  <si>
    <t>Balance Sheet Ending Balances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</si>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</sst>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 Narrow"/>
      <family val="2"/>
    </font>
    <font>
      <b/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1" fillId="0" borderId="0" xfId="0" applyFont="1"/>
    <xf numFmtId="164" fontId="0" fillId="0" borderId="0" xfId="0" applyNumberForma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0" fontId="5" fillId="0" borderId="0" xfId="0" applyFont="1"/>
    <xf numFmtId="44" fontId="0" fillId="0" borderId="0" xfId="0" applyNumberFormat="1"/>
    <xf numFmtId="44" fontId="0" fillId="0" borderId="1" xfId="0" applyNumberFormat="1" applyBorder="1"/>
    <xf numFmtId="44" fontId="1" fillId="0" borderId="2" xfId="0" applyNumberFormat="1" applyFont="1" applyBorder="1"/>
    <xf numFmtId="44" fontId="1" fillId="0" borderId="4" xfId="0" applyNumberFormat="1" applyFont="1" applyBorder="1"/>
    <xf numFmtId="44" fontId="0" fillId="0" borderId="5" xfId="0" applyNumberFormat="1" applyBorder="1"/>
    <xf numFmtId="17" fontId="0" fillId="0" borderId="0" xfId="0" applyNumberFormat="1"/>
    <xf numFmtId="49" fontId="0" fillId="0" borderId="0" xfId="0" applyNumberFormat="1"/>
    <xf numFmtId="49" fontId="0" fillId="0" borderId="5" xfId="0" applyNumberFormat="1" applyBorder="1"/>
    <xf numFmtId="0" fontId="6" fillId="0" borderId="0" xfId="0" applyFont="1"/>
    <xf numFmtId="49" fontId="6" fillId="0" borderId="0" xfId="0" applyNumberFormat="1" applyFont="1"/>
    <xf numFmtId="17" fontId="6" fillId="0" borderId="0" xfId="0" applyNumberFormat="1" applyFont="1"/>
    <xf numFmtId="44" fontId="6" fillId="0" borderId="0" xfId="0" applyNumberFormat="1" applyFont="1"/>
    <xf numFmtId="44" fontId="7" fillId="0" borderId="0" xfId="0" applyNumberFormat="1" applyFont="1"/>
    <xf numFmtId="44" fontId="8" fillId="0" borderId="0" xfId="0" applyNumberFormat="1" applyFont="1"/>
    <xf numFmtId="0" fontId="4" fillId="0" borderId="0" xfId="0" applyFont="1"/>
    <xf numFmtId="0" fontId="9" fillId="0" borderId="0" xfId="0" applyFont="1"/>
    <xf numFmtId="44" fontId="3" fillId="0" borderId="0" xfId="0" applyNumberFormat="1" applyFont="1"/>
    <xf numFmtId="44" fontId="1" fillId="0" borderId="0" xfId="0" applyNumberFormat="1" applyFont="1" applyAlignment="1">
      <alignment horizontal="center"/>
    </xf>
    <xf numFmtId="44" fontId="0" fillId="0" borderId="2" xfId="0" applyNumberFormat="1" applyBorder="1"/>
    <xf numFmtId="14" fontId="1" fillId="0" borderId="3" xfId="0" applyNumberFormat="1" applyFont="1" applyBorder="1" applyAlignment="1">
      <alignment horizontal="center"/>
    </xf>
    <xf numFmtId="10" fontId="1" fillId="0" borderId="2" xfId="0" applyNumberFormat="1" applyFont="1" applyBorder="1"/>
    <xf numFmtId="44" fontId="4" fillId="0" borderId="0" xfId="0" applyNumberFormat="1" applyFont="1"/>
    <xf numFmtId="44" fontId="0" fillId="0" borderId="0" xfId="0" applyNumberFormat="1" applyAlignment="1">
      <alignment horizontal="right"/>
    </xf>
    <xf numFmtId="44" fontId="11" fillId="0" borderId="0" xfId="0" applyNumberFormat="1" applyFont="1"/>
    <xf numFmtId="44" fontId="11" fillId="0" borderId="2" xfId="0" applyNumberFormat="1" applyFont="1" applyBorder="1"/>
    <xf numFmtId="44" fontId="12" fillId="0" borderId="0" xfId="0" applyNumberFormat="1" applyFont="1"/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39" fontId="0" fillId="0" borderId="0" xfId="0" applyNumberFormat="1"/>
    <xf numFmtId="0" fontId="11" fillId="0" borderId="0" xfId="0" applyFont="1"/>
    <xf numFmtId="44" fontId="0" fillId="0" borderId="0" xfId="0" applyNumberFormat="1" applyFont="1" applyBorder="1"/>
    <xf numFmtId="44" fontId="0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10" fontId="0" fillId="0" borderId="0" xfId="1" applyNumberFormat="1" applyFont="1"/>
    <xf numFmtId="49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7"/>
  <sheetViews>
    <sheetView tabSelected="1" zoomScaleNormal="100" workbookViewId="0">
      <selection activeCell="H37" sqref="H37"/>
    </sheetView>
  </sheetViews>
  <sheetFormatPr baseColWidth="10" defaultColWidth="8.83203125" defaultRowHeight="15" x14ac:dyDescent="0.2"/>
  <cols>
    <col min="1" max="1" width="4.5" customWidth="1"/>
    <col min="8" max="8" width="16.33203125" style="11" bestFit="1" customWidth="1"/>
    <col min="9" max="9" width="14.6640625" style="5" customWidth="1"/>
    <col min="10" max="10" width="7.1640625" customWidth="1"/>
    <col min="11" max="11" width="16.33203125" style="11" bestFit="1" customWidth="1"/>
    <col min="12" max="12" width="14.6640625" style="5" customWidth="1"/>
  </cols>
  <sheetData>
    <row r="1" spans="2:12" s="2" customFormat="1" ht="20" thickBot="1" x14ac:dyDescent="0.3">
      <c r="B1" s="2" t="s">
        <v>0</v>
      </c>
      <c r="H1" s="27"/>
      <c r="I1" s="3"/>
      <c r="K1" s="27"/>
      <c r="L1" s="3"/>
    </row>
    <row r="2" spans="2:12" s="1" customFormat="1" ht="17" thickBot="1" x14ac:dyDescent="0.25">
      <c r="B2" s="1" t="s">
        <v>1</v>
      </c>
      <c r="H2" s="30" t="s">
        <v>55</v>
      </c>
      <c r="I2" s="4"/>
      <c r="K2" s="30" t="s">
        <v>56</v>
      </c>
      <c r="L2" s="4"/>
    </row>
    <row r="3" spans="2:12" ht="16" thickBot="1" x14ac:dyDescent="0.25">
      <c r="H3" s="30">
        <v>46234</v>
      </c>
      <c r="K3" s="30">
        <v>45869</v>
      </c>
    </row>
    <row r="5" spans="2:12" x14ac:dyDescent="0.2">
      <c r="D5" s="10" t="s">
        <v>2</v>
      </c>
    </row>
    <row r="7" spans="2:12" ht="16" x14ac:dyDescent="0.2">
      <c r="C7" t="s">
        <v>3</v>
      </c>
      <c r="H7" s="34">
        <f>188897.72+541.01</f>
        <v>189438.73</v>
      </c>
      <c r="K7" s="34">
        <v>221593.91</v>
      </c>
    </row>
    <row r="8" spans="2:12" ht="16" x14ac:dyDescent="0.2">
      <c r="C8" t="s">
        <v>45</v>
      </c>
      <c r="H8" s="34">
        <f>278709.27</f>
        <v>278709.27</v>
      </c>
      <c r="K8" s="34">
        <v>1102674.17</v>
      </c>
    </row>
    <row r="9" spans="2:12" ht="16" x14ac:dyDescent="0.2">
      <c r="C9" t="s">
        <v>4</v>
      </c>
      <c r="H9" s="34">
        <v>4390.78</v>
      </c>
      <c r="K9" s="34">
        <v>10476.17</v>
      </c>
    </row>
    <row r="10" spans="2:12" ht="16" x14ac:dyDescent="0.2">
      <c r="C10" t="s">
        <v>5</v>
      </c>
      <c r="H10" s="34">
        <v>15877903.01</v>
      </c>
      <c r="K10" s="34">
        <v>15616669.560000001</v>
      </c>
    </row>
    <row r="11" spans="2:12" ht="16" x14ac:dyDescent="0.2">
      <c r="C11" t="s">
        <v>6</v>
      </c>
      <c r="H11" s="34">
        <f>4521676.57-37188.42</f>
        <v>4484488.1500000004</v>
      </c>
      <c r="K11" s="34">
        <v>4259981.53</v>
      </c>
    </row>
    <row r="12" spans="2:12" ht="17" thickBot="1" x14ac:dyDescent="0.25">
      <c r="C12" t="s">
        <v>7</v>
      </c>
      <c r="H12" s="35">
        <v>37188.42</v>
      </c>
      <c r="K12" s="35">
        <v>179608.73</v>
      </c>
    </row>
    <row r="13" spans="2:12" ht="17" thickTop="1" x14ac:dyDescent="0.2">
      <c r="H13" s="36">
        <f>SUM(H7:H12)</f>
        <v>20872118.359999999</v>
      </c>
      <c r="K13" s="36">
        <f>SUM(K7:K12)</f>
        <v>21391004.07</v>
      </c>
    </row>
    <row r="16" spans="2:12" x14ac:dyDescent="0.2">
      <c r="D16" s="10" t="s">
        <v>8</v>
      </c>
    </row>
    <row r="17" spans="3:12" x14ac:dyDescent="0.2">
      <c r="H17" s="28" t="s">
        <v>9</v>
      </c>
      <c r="K17" s="28" t="s">
        <v>9</v>
      </c>
    </row>
    <row r="18" spans="3:12" x14ac:dyDescent="0.2">
      <c r="C18" s="6" t="s">
        <v>10</v>
      </c>
      <c r="I18" s="7" t="s">
        <v>11</v>
      </c>
      <c r="L18" s="7" t="s">
        <v>11</v>
      </c>
    </row>
    <row r="19" spans="3:12" x14ac:dyDescent="0.2">
      <c r="C19" t="s">
        <v>12</v>
      </c>
      <c r="H19" s="11">
        <v>14653788.99</v>
      </c>
      <c r="I19" s="8">
        <v>2101</v>
      </c>
      <c r="K19" s="11">
        <v>16331864.560000001</v>
      </c>
      <c r="L19" s="8">
        <v>2374</v>
      </c>
    </row>
    <row r="20" spans="3:12" ht="16" thickBot="1" x14ac:dyDescent="0.25">
      <c r="C20" t="s">
        <v>47</v>
      </c>
      <c r="H20" s="12">
        <v>10463405.949999999</v>
      </c>
      <c r="I20" s="9">
        <v>4071</v>
      </c>
      <c r="K20" s="12">
        <v>10100381.01</v>
      </c>
      <c r="L20" s="9">
        <v>4038</v>
      </c>
    </row>
    <row r="21" spans="3:12" x14ac:dyDescent="0.2">
      <c r="D21" s="6" t="s">
        <v>13</v>
      </c>
      <c r="H21" s="11">
        <f>SUM(H19:H20)</f>
        <v>25117194.939999998</v>
      </c>
      <c r="I21" s="8">
        <f>SUM(I19:I20)</f>
        <v>6172</v>
      </c>
      <c r="K21" s="11">
        <f>SUM(K19:K20)</f>
        <v>26432245.57</v>
      </c>
      <c r="L21" s="8">
        <f>SUM(L19:L20)</f>
        <v>6412</v>
      </c>
    </row>
    <row r="23" spans="3:12" ht="16" thickBot="1" x14ac:dyDescent="0.25">
      <c r="C23" t="s">
        <v>14</v>
      </c>
      <c r="H23" s="29">
        <f>H21-H13</f>
        <v>4245076.5799999982</v>
      </c>
      <c r="K23" s="29">
        <f>K21-K13</f>
        <v>5041241.5</v>
      </c>
    </row>
    <row r="24" spans="3:12" ht="16" thickTop="1" x14ac:dyDescent="0.2"/>
    <row r="25" spans="3:12" x14ac:dyDescent="0.2">
      <c r="C25" t="s">
        <v>15</v>
      </c>
    </row>
    <row r="26" spans="3:12" ht="16" thickBot="1" x14ac:dyDescent="0.25">
      <c r="C26" t="s">
        <v>16</v>
      </c>
      <c r="H26" s="31">
        <f>+H13/H21</f>
        <v>0.83098922510492734</v>
      </c>
      <c r="K26" s="31">
        <f>+K13/K21</f>
        <v>0.80927683625481694</v>
      </c>
    </row>
    <row r="27" spans="3:12" ht="16" thickTop="1" x14ac:dyDescent="0.2"/>
  </sheetData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72"/>
  <sheetViews>
    <sheetView showWhiteSpace="0" topLeftCell="A2" zoomScaleNormal="100" workbookViewId="0">
      <selection activeCell="D27" sqref="D27"/>
    </sheetView>
  </sheetViews>
  <sheetFormatPr baseColWidth="10" defaultColWidth="5.33203125" defaultRowHeight="15" x14ac:dyDescent="0.2"/>
  <cols>
    <col min="1" max="1" width="0.83203125" customWidth="1"/>
    <col min="2" max="2" width="36.5" customWidth="1"/>
    <col min="3" max="3" width="2.33203125" customWidth="1"/>
    <col min="4" max="4" width="16.33203125" style="11" bestFit="1" customWidth="1"/>
    <col min="5" max="5" width="14" style="11" customWidth="1"/>
    <col min="6" max="6" width="3.6640625" customWidth="1"/>
    <col min="7" max="7" width="16.33203125" style="11" bestFit="1" customWidth="1"/>
    <col min="8" max="8" width="12.1640625" style="11" bestFit="1" customWidth="1"/>
    <col min="9" max="9" width="14" style="42" customWidth="1"/>
    <col min="10" max="10" width="13.6640625" style="11" customWidth="1"/>
    <col min="11" max="11" width="16.5" customWidth="1"/>
    <col min="12" max="12" width="13.6640625" customWidth="1"/>
  </cols>
  <sheetData>
    <row r="1" spans="2:13" ht="19" x14ac:dyDescent="0.25">
      <c r="D1" s="32" t="s">
        <v>49</v>
      </c>
      <c r="G1" s="32" t="s">
        <v>51</v>
      </c>
      <c r="I1" s="43"/>
    </row>
    <row r="2" spans="2:13" ht="19" x14ac:dyDescent="0.25">
      <c r="B2" s="25" t="s">
        <v>46</v>
      </c>
      <c r="D2" s="33"/>
    </row>
    <row r="3" spans="2:13" ht="20" thickBot="1" x14ac:dyDescent="0.3">
      <c r="D3" s="46" t="s">
        <v>17</v>
      </c>
      <c r="E3" s="46" t="s">
        <v>53</v>
      </c>
      <c r="G3" s="46" t="s">
        <v>17</v>
      </c>
      <c r="H3" s="46" t="s">
        <v>52</v>
      </c>
      <c r="I3" s="44"/>
      <c r="J3" s="25"/>
    </row>
    <row r="4" spans="2:13" x14ac:dyDescent="0.2">
      <c r="D4" s="17"/>
      <c r="G4" s="17"/>
      <c r="J4" s="17"/>
      <c r="K4" s="16"/>
    </row>
    <row r="5" spans="2:13" x14ac:dyDescent="0.2">
      <c r="D5" s="17"/>
      <c r="E5" s="11" t="s">
        <v>18</v>
      </c>
      <c r="G5" s="17"/>
      <c r="H5" s="11" t="s">
        <v>18</v>
      </c>
      <c r="J5" s="17"/>
      <c r="K5" s="16"/>
    </row>
    <row r="6" spans="2:13" x14ac:dyDescent="0.2">
      <c r="D6" s="18" t="s">
        <v>19</v>
      </c>
      <c r="E6" s="15" t="s">
        <v>54</v>
      </c>
      <c r="G6" s="18" t="s">
        <v>19</v>
      </c>
      <c r="H6" s="15" t="s">
        <v>54</v>
      </c>
      <c r="J6" s="20"/>
      <c r="K6" s="21"/>
      <c r="L6" s="19"/>
      <c r="M6" s="19"/>
    </row>
    <row r="7" spans="2:13" x14ac:dyDescent="0.2">
      <c r="J7" s="22"/>
      <c r="K7" s="19"/>
      <c r="L7" s="19"/>
      <c r="M7" s="19"/>
    </row>
    <row r="8" spans="2:13" x14ac:dyDescent="0.2">
      <c r="B8" s="10" t="s">
        <v>20</v>
      </c>
      <c r="J8" s="22"/>
      <c r="K8" s="26"/>
      <c r="L8" s="19"/>
      <c r="M8" s="19"/>
    </row>
    <row r="9" spans="2:13" x14ac:dyDescent="0.2">
      <c r="B9" t="s">
        <v>21</v>
      </c>
      <c r="D9" s="11">
        <v>46793.180000000008</v>
      </c>
      <c r="E9" s="11">
        <v>204341.34000000003</v>
      </c>
      <c r="G9" s="11">
        <v>40558.71</v>
      </c>
      <c r="H9" s="11">
        <v>220224.42</v>
      </c>
      <c r="J9" s="22"/>
      <c r="K9" s="19"/>
      <c r="L9" s="22"/>
      <c r="M9" s="19"/>
    </row>
    <row r="10" spans="2:13" x14ac:dyDescent="0.2">
      <c r="B10" t="s">
        <v>22</v>
      </c>
      <c r="D10" s="11">
        <v>36612.089999999997</v>
      </c>
      <c r="E10" s="11">
        <v>364236.38</v>
      </c>
      <c r="G10" s="11">
        <v>-4733.54</v>
      </c>
      <c r="H10" s="11">
        <v>46571.08</v>
      </c>
      <c r="J10" s="22"/>
      <c r="K10" s="19"/>
      <c r="L10" s="22"/>
      <c r="M10" s="19"/>
    </row>
    <row r="11" spans="2:13" x14ac:dyDescent="0.2">
      <c r="B11" t="s">
        <v>23</v>
      </c>
      <c r="D11" s="11">
        <v>-31770.25</v>
      </c>
      <c r="E11" s="11">
        <v>-72779.820000000007</v>
      </c>
      <c r="G11" s="11">
        <v>-48169.74</v>
      </c>
      <c r="H11" s="11">
        <v>165460.72</v>
      </c>
      <c r="J11" s="22"/>
      <c r="K11" s="19"/>
      <c r="L11" s="22"/>
      <c r="M11" s="19"/>
    </row>
    <row r="12" spans="2:13" x14ac:dyDescent="0.2">
      <c r="E12" s="11">
        <v>0</v>
      </c>
      <c r="J12" s="22"/>
      <c r="K12" s="19"/>
      <c r="L12" s="22"/>
      <c r="M12" s="19"/>
    </row>
    <row r="13" spans="2:13" ht="19" thickBot="1" x14ac:dyDescent="0.4">
      <c r="B13" t="s">
        <v>24</v>
      </c>
      <c r="D13" s="12">
        <v>17728.29</v>
      </c>
      <c r="E13" s="12">
        <v>53096.04</v>
      </c>
      <c r="G13" s="12">
        <v>23727.53</v>
      </c>
      <c r="H13" s="12">
        <v>36127.660000000003</v>
      </c>
      <c r="J13" s="23"/>
      <c r="K13" s="19"/>
      <c r="L13" s="22"/>
      <c r="M13" s="19"/>
    </row>
    <row r="14" spans="2:13" x14ac:dyDescent="0.2">
      <c r="B14" s="6" t="s">
        <v>25</v>
      </c>
      <c r="D14" s="11">
        <f>SUM(D9:D13)</f>
        <v>69363.31</v>
      </c>
      <c r="E14" s="11">
        <v>548893.93999999994</v>
      </c>
      <c r="G14" s="11">
        <f>SUM(G9:G13)</f>
        <v>11382.96</v>
      </c>
      <c r="H14" s="11">
        <f>SUM(H9:H13)</f>
        <v>468383.88</v>
      </c>
      <c r="J14" s="22"/>
      <c r="K14" s="19"/>
      <c r="L14" s="22"/>
      <c r="M14" s="19"/>
    </row>
    <row r="15" spans="2:13" x14ac:dyDescent="0.2">
      <c r="J15" s="22"/>
      <c r="K15" s="19"/>
      <c r="L15" s="19"/>
      <c r="M15" s="19"/>
    </row>
    <row r="16" spans="2:13" x14ac:dyDescent="0.2">
      <c r="B16" s="10" t="s">
        <v>26</v>
      </c>
      <c r="J16" s="22"/>
      <c r="K16" s="19"/>
      <c r="L16" s="19"/>
      <c r="M16" s="19"/>
    </row>
    <row r="17" spans="2:13" x14ac:dyDescent="0.2">
      <c r="B17" t="s">
        <v>27</v>
      </c>
      <c r="D17" s="11">
        <v>8794.75</v>
      </c>
      <c r="E17" s="11">
        <v>35177.800000000003</v>
      </c>
      <c r="G17" s="11">
        <v>8787.74</v>
      </c>
      <c r="H17" s="11">
        <v>36037.86</v>
      </c>
      <c r="J17" s="22"/>
      <c r="K17" s="19"/>
      <c r="L17" s="22"/>
      <c r="M17" s="19"/>
    </row>
    <row r="18" spans="2:13" x14ac:dyDescent="0.2">
      <c r="B18" t="s">
        <v>28</v>
      </c>
      <c r="D18"/>
      <c r="E18" s="11">
        <v>3150.3599999999997</v>
      </c>
      <c r="J18" s="22"/>
      <c r="K18" s="19"/>
      <c r="L18" s="22"/>
      <c r="M18" s="19"/>
    </row>
    <row r="19" spans="2:13" x14ac:dyDescent="0.2">
      <c r="B19" t="s">
        <v>29</v>
      </c>
      <c r="D19"/>
      <c r="E19" s="11">
        <v>650</v>
      </c>
      <c r="J19" s="22"/>
      <c r="K19" s="19"/>
      <c r="L19" s="22"/>
      <c r="M19" s="19"/>
    </row>
    <row r="20" spans="2:13" x14ac:dyDescent="0.2">
      <c r="B20" t="s">
        <v>30</v>
      </c>
      <c r="D20" s="11">
        <v>1357.59</v>
      </c>
      <c r="E20" s="11">
        <v>2271.8000000000002</v>
      </c>
      <c r="H20" s="11">
        <v>722</v>
      </c>
      <c r="J20" s="22"/>
      <c r="K20" s="19"/>
      <c r="L20" s="22"/>
      <c r="M20" s="19"/>
    </row>
    <row r="21" spans="2:13" x14ac:dyDescent="0.2">
      <c r="B21" t="s">
        <v>31</v>
      </c>
      <c r="D21" s="38"/>
      <c r="E21" s="11">
        <v>0</v>
      </c>
      <c r="G21" s="11">
        <v>10563.72</v>
      </c>
      <c r="H21" s="11">
        <v>10563.72</v>
      </c>
      <c r="J21" s="22"/>
      <c r="K21" s="19"/>
      <c r="L21" s="22"/>
      <c r="M21" s="19"/>
    </row>
    <row r="22" spans="2:13" x14ac:dyDescent="0.2">
      <c r="B22" t="s">
        <v>32</v>
      </c>
      <c r="D22" s="11">
        <v>2525</v>
      </c>
      <c r="E22" s="11">
        <v>5040</v>
      </c>
      <c r="G22" s="11">
        <v>2500</v>
      </c>
      <c r="H22" s="11">
        <v>5000</v>
      </c>
      <c r="J22" s="22"/>
      <c r="K22" s="19"/>
      <c r="L22" s="22"/>
      <c r="M22" s="19"/>
    </row>
    <row r="23" spans="2:13" x14ac:dyDescent="0.2">
      <c r="B23" t="s">
        <v>33</v>
      </c>
      <c r="D23" s="11">
        <v>5400</v>
      </c>
      <c r="E23" s="11">
        <v>21600</v>
      </c>
      <c r="G23" s="11">
        <v>5400</v>
      </c>
      <c r="H23" s="11">
        <v>21600</v>
      </c>
      <c r="J23" s="22"/>
      <c r="K23" s="19"/>
      <c r="L23" s="22"/>
      <c r="M23" s="19"/>
    </row>
    <row r="24" spans="2:13" x14ac:dyDescent="0.2">
      <c r="B24" t="s">
        <v>34</v>
      </c>
      <c r="E24" s="11">
        <v>0</v>
      </c>
      <c r="J24" s="22"/>
      <c r="K24" s="19"/>
      <c r="L24" s="22"/>
      <c r="M24" s="19"/>
    </row>
    <row r="25" spans="2:13" x14ac:dyDescent="0.2">
      <c r="B25" t="s">
        <v>77</v>
      </c>
      <c r="E25" s="11">
        <v>0</v>
      </c>
      <c r="J25" s="22"/>
      <c r="K25" s="19"/>
      <c r="L25" s="22"/>
      <c r="M25" s="19"/>
    </row>
    <row r="26" spans="2:13" x14ac:dyDescent="0.2">
      <c r="B26" t="s">
        <v>35</v>
      </c>
      <c r="E26" s="11">
        <v>33000</v>
      </c>
      <c r="G26" s="11">
        <v>33000</v>
      </c>
      <c r="H26" s="11">
        <v>33000</v>
      </c>
      <c r="J26" s="22"/>
      <c r="K26" s="19"/>
      <c r="L26" s="22"/>
      <c r="M26" s="19"/>
    </row>
    <row r="27" spans="2:13" ht="16" thickBot="1" x14ac:dyDescent="0.25">
      <c r="B27" t="s">
        <v>36</v>
      </c>
      <c r="D27" s="12"/>
      <c r="E27" s="12"/>
      <c r="G27" s="12"/>
      <c r="H27" s="12"/>
      <c r="J27" s="22"/>
      <c r="K27" s="19"/>
      <c r="L27" s="22"/>
      <c r="M27" s="19"/>
    </row>
    <row r="28" spans="2:13" x14ac:dyDescent="0.2">
      <c r="B28" s="6" t="s">
        <v>37</v>
      </c>
      <c r="D28" s="11">
        <f>SUM(D17:D27)</f>
        <v>18077.34</v>
      </c>
      <c r="E28" s="11">
        <f>SUM(E17:E26)</f>
        <v>100889.96</v>
      </c>
      <c r="G28" s="11">
        <f>SUM(G17:G27)</f>
        <v>60251.46</v>
      </c>
      <c r="H28" s="11">
        <f>SUM(H17:H27)</f>
        <v>106923.58</v>
      </c>
      <c r="J28" s="22"/>
      <c r="K28" s="19"/>
      <c r="L28" s="22"/>
      <c r="M28" s="19"/>
    </row>
    <row r="29" spans="2:13" x14ac:dyDescent="0.2">
      <c r="E29" s="15"/>
      <c r="H29" s="15"/>
      <c r="J29" s="22"/>
      <c r="K29" s="19"/>
      <c r="L29" s="19"/>
      <c r="M29" s="19"/>
    </row>
    <row r="30" spans="2:13" ht="16" thickBot="1" x14ac:dyDescent="0.25">
      <c r="B30" t="s">
        <v>38</v>
      </c>
      <c r="D30" s="14">
        <f>+D14-D28</f>
        <v>51285.97</v>
      </c>
      <c r="E30" s="14">
        <f>+E14-E28</f>
        <v>448003.97999999992</v>
      </c>
      <c r="G30" s="14">
        <f>+G14-G28</f>
        <v>-48868.5</v>
      </c>
      <c r="H30" s="14">
        <f>+H14-H28</f>
        <v>361460.3</v>
      </c>
      <c r="J30" s="24"/>
      <c r="K30" s="19"/>
      <c r="L30" s="22"/>
      <c r="M30" s="19"/>
    </row>
    <row r="31" spans="2:13" ht="16" thickTop="1" x14ac:dyDescent="0.2">
      <c r="J31" s="22"/>
      <c r="K31" s="19"/>
      <c r="L31" s="19"/>
      <c r="M31" s="19"/>
    </row>
    <row r="32" spans="2:13" ht="16" thickBot="1" x14ac:dyDescent="0.25">
      <c r="B32" s="6" t="s">
        <v>39</v>
      </c>
      <c r="D32" s="13">
        <v>61333.82</v>
      </c>
      <c r="E32" s="13">
        <v>279900.03999999998</v>
      </c>
      <c r="G32" s="13">
        <v>64723.13</v>
      </c>
      <c r="H32" s="13">
        <v>267475.89</v>
      </c>
      <c r="J32" s="24"/>
      <c r="K32" s="19"/>
      <c r="L32" s="22"/>
      <c r="M32" s="19"/>
    </row>
    <row r="33" spans="2:13" ht="17" thickTop="1" x14ac:dyDescent="0.2">
      <c r="B33" s="1"/>
      <c r="J33" s="22"/>
      <c r="K33" s="19"/>
      <c r="L33" s="19"/>
      <c r="M33" s="19"/>
    </row>
    <row r="34" spans="2:13" x14ac:dyDescent="0.2">
      <c r="B34" s="10" t="s">
        <v>48</v>
      </c>
      <c r="J34" s="22"/>
      <c r="K34" s="19"/>
      <c r="L34" s="19"/>
      <c r="M34" s="19"/>
    </row>
    <row r="35" spans="2:13" x14ac:dyDescent="0.2">
      <c r="B35" t="s">
        <v>40</v>
      </c>
      <c r="D35" s="11">
        <v>138595.59</v>
      </c>
      <c r="E35" s="11">
        <v>381169.65</v>
      </c>
      <c r="G35" s="11">
        <v>185242.86</v>
      </c>
      <c r="H35" s="11">
        <v>550124.13</v>
      </c>
      <c r="J35" s="22"/>
      <c r="K35" s="19"/>
      <c r="L35" s="22"/>
      <c r="M35" s="19"/>
    </row>
    <row r="36" spans="2:13" x14ac:dyDescent="0.2">
      <c r="B36" t="s">
        <v>41</v>
      </c>
      <c r="D36" s="11">
        <v>2667.94</v>
      </c>
      <c r="E36" s="11">
        <v>17749.939999999999</v>
      </c>
      <c r="G36" s="11">
        <v>0</v>
      </c>
      <c r="H36" s="11">
        <v>7234.79</v>
      </c>
      <c r="J36" s="22"/>
      <c r="K36" s="19"/>
      <c r="L36" s="22"/>
      <c r="M36" s="19"/>
    </row>
    <row r="37" spans="2:13" x14ac:dyDescent="0.2">
      <c r="B37" t="s">
        <v>42</v>
      </c>
      <c r="D37" s="11">
        <v>11097.15</v>
      </c>
      <c r="E37" s="11">
        <v>100357.47</v>
      </c>
      <c r="G37" s="11">
        <v>14940.7</v>
      </c>
      <c r="H37" s="11">
        <v>141715.32999999999</v>
      </c>
      <c r="J37" s="22"/>
      <c r="K37" s="19"/>
      <c r="L37" s="22"/>
      <c r="M37" s="19"/>
    </row>
    <row r="38" spans="2:13" x14ac:dyDescent="0.2">
      <c r="B38" t="s">
        <v>50</v>
      </c>
      <c r="E38" s="11">
        <v>0</v>
      </c>
      <c r="G38" s="11">
        <v>-23379.439999999999</v>
      </c>
      <c r="H38" s="11">
        <v>-23379.439999999999</v>
      </c>
      <c r="J38" s="22"/>
      <c r="K38" s="19"/>
      <c r="L38" s="22"/>
      <c r="M38" s="19"/>
    </row>
    <row r="39" spans="2:13" x14ac:dyDescent="0.2">
      <c r="B39" t="s">
        <v>43</v>
      </c>
      <c r="E39" s="11">
        <v>1400</v>
      </c>
      <c r="G39" s="11">
        <v>0</v>
      </c>
      <c r="H39" s="11">
        <v>2936.22</v>
      </c>
      <c r="J39" s="22"/>
      <c r="K39" s="19"/>
      <c r="L39" s="22"/>
      <c r="M39" s="19"/>
    </row>
    <row r="40" spans="2:13" ht="17" thickBot="1" x14ac:dyDescent="0.25">
      <c r="B40" s="41" t="s">
        <v>84</v>
      </c>
      <c r="D40" s="12"/>
      <c r="E40" s="12">
        <v>-81465.509999999995</v>
      </c>
      <c r="G40" s="12"/>
      <c r="H40" s="12"/>
      <c r="J40" s="22"/>
      <c r="K40" s="19"/>
      <c r="L40" s="22"/>
      <c r="M40" s="19"/>
    </row>
    <row r="41" spans="2:13" x14ac:dyDescent="0.2">
      <c r="B41" s="6" t="s">
        <v>44</v>
      </c>
      <c r="D41" s="11">
        <v>152360.68</v>
      </c>
      <c r="E41" s="11">
        <f>SUM(E35:E40)</f>
        <v>419211.55000000005</v>
      </c>
      <c r="G41" s="11">
        <f>SUM(G35:G39)</f>
        <v>176804.12</v>
      </c>
      <c r="H41" s="11">
        <f>SUM(H35:H39)</f>
        <v>678631.03</v>
      </c>
      <c r="J41" s="24"/>
      <c r="K41" s="19"/>
      <c r="L41" s="22"/>
      <c r="M41" s="19"/>
    </row>
    <row r="42" spans="2:13" x14ac:dyDescent="0.2">
      <c r="J42" s="22"/>
      <c r="K42" s="19"/>
      <c r="L42" s="19"/>
      <c r="M42" s="19"/>
    </row>
    <row r="43" spans="2:13" x14ac:dyDescent="0.2">
      <c r="J43" s="22"/>
      <c r="K43" s="19"/>
      <c r="L43" s="19"/>
      <c r="M43" s="19"/>
    </row>
    <row r="44" spans="2:13" x14ac:dyDescent="0.2">
      <c r="J44" s="22"/>
      <c r="K44" s="19"/>
      <c r="L44" s="19"/>
      <c r="M44" s="19"/>
    </row>
    <row r="45" spans="2:13" x14ac:dyDescent="0.2">
      <c r="J45" s="22"/>
      <c r="K45" s="19"/>
      <c r="L45" s="19"/>
      <c r="M45" s="19"/>
    </row>
    <row r="46" spans="2:13" x14ac:dyDescent="0.2">
      <c r="J46" s="22"/>
      <c r="K46" s="22"/>
      <c r="L46" s="19"/>
      <c r="M46" s="19"/>
    </row>
    <row r="47" spans="2:13" x14ac:dyDescent="0.2">
      <c r="J47" s="22"/>
      <c r="K47" s="19"/>
      <c r="L47" s="19"/>
      <c r="M47" s="19"/>
    </row>
    <row r="72" spans="5:5" x14ac:dyDescent="0.2">
      <c r="E72" s="11">
        <v>7.29</v>
      </c>
    </row>
  </sheetData>
  <pageMargins left="0.7" right="0.7" top="0.75" bottom="0.75" header="0.3" footer="0.3"/>
  <pageSetup scale="85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4F8E-3A8A-8141-8327-F20752207AE2}">
  <dimension ref="B1:U80"/>
  <sheetViews>
    <sheetView workbookViewId="0">
      <selection activeCell="H35" sqref="H35"/>
    </sheetView>
  </sheetViews>
  <sheetFormatPr baseColWidth="10" defaultRowHeight="15" x14ac:dyDescent="0.2"/>
  <cols>
    <col min="2" max="2" width="37.83203125" bestFit="1" customWidth="1"/>
    <col min="3" max="3" width="20.6640625" bestFit="1" customWidth="1"/>
    <col min="4" max="7" width="14.6640625" bestFit="1" customWidth="1"/>
    <col min="8" max="8" width="11.6640625" bestFit="1" customWidth="1"/>
    <col min="9" max="9" width="7.5" bestFit="1" customWidth="1"/>
    <col min="10" max="12" width="8.5" bestFit="1" customWidth="1"/>
    <col min="13" max="15" width="7.5" bestFit="1" customWidth="1"/>
    <col min="17" max="18" width="14.6640625" bestFit="1" customWidth="1"/>
    <col min="20" max="20" width="4.6640625" bestFit="1" customWidth="1"/>
    <col min="21" max="21" width="14.6640625" bestFit="1" customWidth="1"/>
  </cols>
  <sheetData>
    <row r="1" spans="2:21" x14ac:dyDescent="0.2">
      <c r="B1" t="s">
        <v>57</v>
      </c>
      <c r="C1" t="s">
        <v>58</v>
      </c>
      <c r="D1" s="37">
        <v>46142</v>
      </c>
      <c r="E1" s="37">
        <v>46173</v>
      </c>
      <c r="F1" s="37">
        <v>46203</v>
      </c>
      <c r="G1" s="37">
        <v>46234</v>
      </c>
      <c r="H1" s="37">
        <v>46265</v>
      </c>
      <c r="I1" s="37">
        <v>46295</v>
      </c>
      <c r="J1" s="37">
        <v>46326</v>
      </c>
      <c r="K1" s="37">
        <v>46356</v>
      </c>
      <c r="L1" s="37">
        <v>46387</v>
      </c>
      <c r="M1" s="37">
        <v>46418</v>
      </c>
      <c r="N1" s="37">
        <v>46446</v>
      </c>
      <c r="O1" s="37">
        <v>46477</v>
      </c>
      <c r="Q1" t="s">
        <v>59</v>
      </c>
    </row>
    <row r="2" spans="2:21" x14ac:dyDescent="0.2"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2:21" x14ac:dyDescent="0.2">
      <c r="D3" s="11"/>
      <c r="E3" s="11"/>
      <c r="L3" s="38"/>
    </row>
    <row r="4" spans="2:21" x14ac:dyDescent="0.2">
      <c r="D4" s="11"/>
      <c r="E4" s="11"/>
      <c r="L4" s="38"/>
    </row>
    <row r="5" spans="2:21" x14ac:dyDescent="0.2">
      <c r="D5" s="11"/>
      <c r="E5" s="11"/>
      <c r="L5" s="38"/>
      <c r="Q5" s="11"/>
    </row>
    <row r="6" spans="2:21" x14ac:dyDescent="0.2">
      <c r="B6" t="s">
        <v>20</v>
      </c>
      <c r="C6" t="s">
        <v>60</v>
      </c>
      <c r="D6" s="11"/>
      <c r="E6" s="11"/>
      <c r="L6" s="38"/>
      <c r="Q6" s="11"/>
    </row>
    <row r="7" spans="2:21" x14ac:dyDescent="0.2">
      <c r="B7" t="s">
        <v>61</v>
      </c>
      <c r="C7" t="s">
        <v>62</v>
      </c>
      <c r="D7" s="11">
        <v>882.65</v>
      </c>
      <c r="E7" s="11">
        <v>749.28</v>
      </c>
      <c r="F7" s="11">
        <v>748.41</v>
      </c>
      <c r="G7" s="11">
        <v>576.47</v>
      </c>
      <c r="K7" s="11"/>
      <c r="L7" s="38"/>
      <c r="M7" s="38"/>
      <c r="N7" s="39"/>
      <c r="Q7" s="11">
        <v>2956.8099999999995</v>
      </c>
      <c r="R7" s="11">
        <v>1631.9299999999998</v>
      </c>
    </row>
    <row r="8" spans="2:21" x14ac:dyDescent="0.2">
      <c r="B8" t="s">
        <v>63</v>
      </c>
      <c r="C8" t="s">
        <v>64</v>
      </c>
      <c r="D8" s="11">
        <v>35017.94</v>
      </c>
      <c r="E8" s="11">
        <v>68186.22</v>
      </c>
      <c r="F8" s="11">
        <v>31370.82</v>
      </c>
      <c r="G8" s="11">
        <v>39141.910000000003</v>
      </c>
      <c r="I8" s="11"/>
      <c r="L8" s="38"/>
      <c r="M8" s="38"/>
      <c r="Q8" s="11">
        <v>173716.89</v>
      </c>
      <c r="R8" s="11">
        <v>103204.16</v>
      </c>
      <c r="T8" t="s">
        <v>65</v>
      </c>
      <c r="U8" s="11">
        <v>20809516.07</v>
      </c>
    </row>
    <row r="9" spans="2:21" x14ac:dyDescent="0.2">
      <c r="B9" t="s">
        <v>66</v>
      </c>
      <c r="C9" t="s">
        <v>67</v>
      </c>
      <c r="D9" s="11">
        <v>7431.21</v>
      </c>
      <c r="E9" s="11">
        <v>7469.91</v>
      </c>
      <c r="F9" s="11">
        <v>5691.72</v>
      </c>
      <c r="G9" s="11">
        <v>7074.8</v>
      </c>
      <c r="L9" s="38"/>
      <c r="M9" s="38"/>
      <c r="Q9" s="11">
        <v>27667.64</v>
      </c>
      <c r="R9" s="11">
        <v>14901.119999999999</v>
      </c>
      <c r="T9" t="s">
        <v>68</v>
      </c>
      <c r="U9" s="11">
        <v>20812027.02</v>
      </c>
    </row>
    <row r="10" spans="2:21" x14ac:dyDescent="0.2">
      <c r="B10" t="s">
        <v>69</v>
      </c>
      <c r="C10" t="s">
        <v>70</v>
      </c>
      <c r="D10" s="11">
        <v>43331.8</v>
      </c>
      <c r="E10" s="11">
        <v>76405.41</v>
      </c>
      <c r="F10" s="11">
        <v>37810.949999999997</v>
      </c>
      <c r="G10" s="11">
        <v>46793.180000000008</v>
      </c>
      <c r="H10" s="11"/>
      <c r="I10" s="11"/>
      <c r="J10" s="11"/>
      <c r="K10" s="11"/>
      <c r="L10" s="11"/>
      <c r="M10" s="11"/>
      <c r="N10" s="11"/>
      <c r="O10" s="11"/>
      <c r="Q10" s="11">
        <v>204341.34000000003</v>
      </c>
      <c r="R10" s="11">
        <v>119737.21</v>
      </c>
      <c r="U10" s="11">
        <v>-2510.9499999992549</v>
      </c>
    </row>
    <row r="11" spans="2:21" x14ac:dyDescent="0.2">
      <c r="B11" t="s">
        <v>22</v>
      </c>
      <c r="C11" t="s">
        <v>71</v>
      </c>
      <c r="D11" s="11">
        <v>293696.32</v>
      </c>
      <c r="E11" s="11">
        <v>-12275.61</v>
      </c>
      <c r="F11" s="11">
        <v>46203.58</v>
      </c>
      <c r="G11" s="11">
        <v>36612.089999999997</v>
      </c>
      <c r="H11" s="11"/>
      <c r="I11" s="11"/>
      <c r="J11" s="11"/>
      <c r="L11" s="40"/>
      <c r="M11" s="40"/>
      <c r="Q11" s="11">
        <v>364236.38</v>
      </c>
      <c r="R11" s="11">
        <v>281420.71000000002</v>
      </c>
    </row>
    <row r="12" spans="2:21" x14ac:dyDescent="0.2">
      <c r="B12" t="s">
        <v>23</v>
      </c>
      <c r="C12" t="s">
        <v>72</v>
      </c>
      <c r="D12" s="11">
        <v>-12284.06</v>
      </c>
      <c r="E12" s="11">
        <v>54031.64</v>
      </c>
      <c r="F12" s="11">
        <v>-82757.150000000009</v>
      </c>
      <c r="G12" s="11">
        <v>-31770.25</v>
      </c>
      <c r="H12" s="11"/>
      <c r="I12" s="11"/>
      <c r="J12" s="11"/>
      <c r="K12" s="11"/>
      <c r="L12" s="11"/>
      <c r="M12" s="11"/>
      <c r="N12" s="11"/>
      <c r="Q12" s="11">
        <v>-72779.820000000007</v>
      </c>
      <c r="R12" s="11">
        <v>41746.620000000003</v>
      </c>
    </row>
    <row r="13" spans="2:21" x14ac:dyDescent="0.2"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Q13" s="11">
        <v>0</v>
      </c>
      <c r="R13" s="11"/>
    </row>
    <row r="14" spans="2:21" x14ac:dyDescent="0.2">
      <c r="B14" t="s">
        <v>73</v>
      </c>
      <c r="C14" t="s">
        <v>74</v>
      </c>
      <c r="D14" s="11">
        <v>16971.84</v>
      </c>
      <c r="E14" s="11">
        <v>-6778.63</v>
      </c>
      <c r="F14" s="11">
        <v>25174.54</v>
      </c>
      <c r="G14" s="11">
        <v>17728.29</v>
      </c>
      <c r="H14" s="11"/>
      <c r="I14" s="11"/>
      <c r="J14" s="11"/>
      <c r="K14" s="11"/>
      <c r="L14" s="11"/>
      <c r="M14" s="11"/>
      <c r="N14" s="11"/>
      <c r="O14" s="11"/>
      <c r="P14" s="11"/>
      <c r="Q14" s="11">
        <v>53096.04</v>
      </c>
      <c r="R14" s="11">
        <v>10192.93</v>
      </c>
      <c r="S14" s="11"/>
    </row>
    <row r="15" spans="2:21" x14ac:dyDescent="0.2">
      <c r="B15" t="s">
        <v>25</v>
      </c>
      <c r="D15" s="11">
        <v>341715.9</v>
      </c>
      <c r="E15" s="11">
        <v>111382.81</v>
      </c>
      <c r="F15" s="11">
        <v>26431.919999999991</v>
      </c>
      <c r="G15" s="11">
        <v>69363.31</v>
      </c>
      <c r="H15" s="11"/>
      <c r="I15" s="11"/>
      <c r="J15" s="11"/>
      <c r="K15" s="11"/>
      <c r="L15" s="11"/>
      <c r="M15" s="11"/>
      <c r="N15" s="11"/>
      <c r="O15" s="11"/>
      <c r="Q15" s="11">
        <v>548893.93999999994</v>
      </c>
      <c r="R15" s="11">
        <v>453097.47000000003</v>
      </c>
    </row>
    <row r="16" spans="2:21" x14ac:dyDescent="0.2">
      <c r="D16" s="11"/>
      <c r="E16" s="11"/>
      <c r="J16" s="11"/>
      <c r="L16" s="38"/>
    </row>
    <row r="17" spans="2:19" x14ac:dyDescent="0.2">
      <c r="B17" t="s">
        <v>26</v>
      </c>
      <c r="D17" s="11"/>
      <c r="E17" s="11"/>
      <c r="J17" s="11"/>
      <c r="L17" s="38"/>
    </row>
    <row r="18" spans="2:19" x14ac:dyDescent="0.2">
      <c r="B18" t="s">
        <v>27</v>
      </c>
      <c r="C18" t="s">
        <v>75</v>
      </c>
      <c r="D18" s="11">
        <v>8739.58</v>
      </c>
      <c r="E18" s="11">
        <v>8819.24</v>
      </c>
      <c r="F18" s="11">
        <v>8824.23</v>
      </c>
      <c r="G18" s="11">
        <v>8794.75</v>
      </c>
      <c r="H18" s="11"/>
      <c r="I18" s="11"/>
      <c r="J18" s="11"/>
      <c r="K18" s="11"/>
      <c r="L18" s="38"/>
      <c r="M18" s="11"/>
      <c r="N18" s="11"/>
      <c r="O18" s="11"/>
      <c r="Q18" s="11">
        <v>35177.800000000003</v>
      </c>
      <c r="R18" s="11">
        <v>17558.82</v>
      </c>
    </row>
    <row r="19" spans="2:19" x14ac:dyDescent="0.2">
      <c r="B19" t="s">
        <v>28</v>
      </c>
      <c r="D19" s="11">
        <v>1250</v>
      </c>
      <c r="E19" s="11"/>
      <c r="F19" s="11">
        <v>1900.36</v>
      </c>
      <c r="I19" s="11"/>
      <c r="J19" s="11"/>
      <c r="L19" s="38"/>
      <c r="O19" s="11"/>
      <c r="Q19" s="11">
        <v>3150.3599999999997</v>
      </c>
      <c r="R19" s="11">
        <v>1250</v>
      </c>
    </row>
    <row r="20" spans="2:19" x14ac:dyDescent="0.2">
      <c r="B20" t="s">
        <v>29</v>
      </c>
      <c r="D20" s="11">
        <v>650</v>
      </c>
      <c r="E20" s="11"/>
      <c r="F20" s="11"/>
      <c r="I20" s="11"/>
      <c r="J20" s="11"/>
      <c r="L20" s="38"/>
      <c r="O20" s="11"/>
      <c r="Q20" s="11">
        <v>650</v>
      </c>
      <c r="R20" s="11">
        <v>650</v>
      </c>
    </row>
    <row r="21" spans="2:19" x14ac:dyDescent="0.2">
      <c r="B21" t="s">
        <v>30</v>
      </c>
      <c r="D21" s="11">
        <v>914.21</v>
      </c>
      <c r="E21" s="11"/>
      <c r="F21" s="11"/>
      <c r="G21" s="11">
        <v>1357.59</v>
      </c>
      <c r="H21" s="11"/>
      <c r="I21" s="11"/>
      <c r="J21" s="11"/>
      <c r="L21" s="38"/>
      <c r="O21" s="11"/>
      <c r="Q21" s="11">
        <v>2271.8000000000002</v>
      </c>
      <c r="R21" s="11">
        <v>914.21</v>
      </c>
    </row>
    <row r="22" spans="2:19" x14ac:dyDescent="0.2">
      <c r="B22" t="s">
        <v>31</v>
      </c>
      <c r="C22" t="s">
        <v>76</v>
      </c>
      <c r="D22" s="11">
        <v>0</v>
      </c>
      <c r="E22" s="11"/>
      <c r="F22" s="11"/>
      <c r="G22" s="38"/>
      <c r="H22" s="38"/>
      <c r="I22" s="11"/>
      <c r="J22" s="11"/>
      <c r="O22" s="11"/>
      <c r="Q22" s="11">
        <v>0</v>
      </c>
      <c r="R22" s="11">
        <v>0</v>
      </c>
    </row>
    <row r="23" spans="2:19" x14ac:dyDescent="0.2">
      <c r="B23" t="s">
        <v>32</v>
      </c>
      <c r="C23" t="s">
        <v>76</v>
      </c>
      <c r="D23" s="11">
        <v>2515</v>
      </c>
      <c r="E23" s="11"/>
      <c r="F23" s="11"/>
      <c r="G23" s="11">
        <v>2525</v>
      </c>
      <c r="H23" s="11"/>
      <c r="I23" s="11"/>
      <c r="J23" s="11"/>
      <c r="L23" s="38"/>
      <c r="M23" s="11"/>
      <c r="O23" s="11"/>
      <c r="Q23" s="11">
        <v>5040</v>
      </c>
      <c r="R23" s="11">
        <v>2515</v>
      </c>
    </row>
    <row r="24" spans="2:19" x14ac:dyDescent="0.2">
      <c r="B24" t="s">
        <v>33</v>
      </c>
      <c r="C24" t="s">
        <v>75</v>
      </c>
      <c r="D24" s="11">
        <v>5400</v>
      </c>
      <c r="E24" s="11">
        <v>5400</v>
      </c>
      <c r="F24" s="11">
        <v>5400</v>
      </c>
      <c r="G24" s="11">
        <v>5400</v>
      </c>
      <c r="H24" s="11"/>
      <c r="I24" s="11"/>
      <c r="J24" s="11"/>
      <c r="K24" s="11"/>
      <c r="L24" s="38"/>
      <c r="M24" s="11"/>
      <c r="N24" s="11"/>
      <c r="O24" s="11"/>
      <c r="Q24" s="11">
        <v>21600</v>
      </c>
      <c r="R24" s="11">
        <v>5400</v>
      </c>
    </row>
    <row r="25" spans="2:19" x14ac:dyDescent="0.2">
      <c r="B25" t="s">
        <v>34</v>
      </c>
      <c r="D25" s="11"/>
      <c r="E25" s="11"/>
      <c r="J25" s="11"/>
      <c r="L25" s="38"/>
      <c r="O25" s="11"/>
      <c r="Q25" s="11">
        <v>0</v>
      </c>
      <c r="R25" s="11">
        <v>0</v>
      </c>
    </row>
    <row r="26" spans="2:19" x14ac:dyDescent="0.2">
      <c r="B26" t="s">
        <v>77</v>
      </c>
      <c r="D26" s="11"/>
      <c r="E26" s="11"/>
      <c r="J26" s="11"/>
      <c r="L26" s="38"/>
      <c r="O26" s="11"/>
      <c r="Q26" s="11">
        <v>0</v>
      </c>
      <c r="R26" s="11">
        <v>0</v>
      </c>
    </row>
    <row r="27" spans="2:19" x14ac:dyDescent="0.2">
      <c r="B27" t="s">
        <v>35</v>
      </c>
      <c r="D27" s="11"/>
      <c r="E27" s="11"/>
      <c r="J27" s="11"/>
      <c r="L27" s="38"/>
      <c r="M27" s="11"/>
      <c r="O27" s="11"/>
      <c r="Q27" s="11">
        <v>0</v>
      </c>
      <c r="R27" s="11">
        <v>0</v>
      </c>
    </row>
    <row r="28" spans="2:19" x14ac:dyDescent="0.2">
      <c r="B28" t="s">
        <v>36</v>
      </c>
      <c r="C28" t="s">
        <v>75</v>
      </c>
      <c r="D28" s="11"/>
      <c r="E28" s="11"/>
      <c r="F28" s="11">
        <v>33000</v>
      </c>
      <c r="G28" s="11"/>
      <c r="H28" s="11"/>
      <c r="J28" s="11"/>
      <c r="L28" s="38"/>
      <c r="O28" s="11"/>
      <c r="Q28" s="11">
        <v>33000</v>
      </c>
      <c r="R28" s="11">
        <v>0</v>
      </c>
    </row>
    <row r="29" spans="2:19" x14ac:dyDescent="0.2">
      <c r="B29" t="s">
        <v>78</v>
      </c>
      <c r="D29" s="11"/>
      <c r="E29" s="11"/>
      <c r="J29" s="11"/>
      <c r="L29" s="38"/>
      <c r="O29" s="11"/>
      <c r="Q29" s="11">
        <v>0</v>
      </c>
      <c r="R29" s="11">
        <v>0</v>
      </c>
    </row>
    <row r="30" spans="2:19" x14ac:dyDescent="0.2">
      <c r="B30" t="s">
        <v>79</v>
      </c>
      <c r="D30" s="11"/>
      <c r="E30" s="11"/>
      <c r="J30" s="11"/>
      <c r="K30" s="11"/>
      <c r="L30" s="38"/>
      <c r="O30" s="11"/>
      <c r="Q30" s="11">
        <v>0</v>
      </c>
      <c r="R30" s="11">
        <v>0</v>
      </c>
    </row>
    <row r="31" spans="2:19" x14ac:dyDescent="0.2">
      <c r="B31" t="s">
        <v>80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Q31" s="11">
        <v>0</v>
      </c>
      <c r="R31" s="11">
        <v>0</v>
      </c>
      <c r="S31" s="11"/>
    </row>
    <row r="32" spans="2:19" x14ac:dyDescent="0.2">
      <c r="B32" t="s">
        <v>37</v>
      </c>
      <c r="D32" s="11">
        <v>19468.79</v>
      </c>
      <c r="E32" s="11">
        <v>14219.24</v>
      </c>
      <c r="F32" s="11">
        <v>49124.59</v>
      </c>
      <c r="G32" s="11">
        <v>18077.34</v>
      </c>
      <c r="H32" s="11"/>
      <c r="I32" s="11"/>
      <c r="J32" s="11"/>
      <c r="K32" s="11"/>
      <c r="L32" s="11"/>
      <c r="M32" s="11"/>
      <c r="N32" s="11"/>
      <c r="O32" s="11"/>
      <c r="Q32" s="11">
        <v>100889.95999999999</v>
      </c>
      <c r="R32" s="11">
        <v>28288.03</v>
      </c>
      <c r="S32" s="11"/>
    </row>
    <row r="33" spans="2:19" x14ac:dyDescent="0.2"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Q33" s="11">
        <v>0</v>
      </c>
      <c r="R33" s="11"/>
      <c r="S33" s="11"/>
    </row>
    <row r="34" spans="2:19" x14ac:dyDescent="0.2">
      <c r="B34" t="s">
        <v>38</v>
      </c>
      <c r="D34" s="11">
        <v>322247.11000000004</v>
      </c>
      <c r="E34" s="11">
        <v>97163.569999999992</v>
      </c>
      <c r="F34" s="11">
        <v>-22692.670000000006</v>
      </c>
      <c r="G34" s="11">
        <v>51285.97</v>
      </c>
      <c r="H34" s="11"/>
      <c r="I34" s="11"/>
      <c r="J34" s="11"/>
      <c r="K34" s="11"/>
      <c r="L34" s="11"/>
      <c r="M34" s="11"/>
      <c r="N34" s="11"/>
      <c r="O34" s="11"/>
      <c r="Q34" s="11">
        <v>448003.9800000001</v>
      </c>
      <c r="R34" s="11">
        <v>424809.44000000006</v>
      </c>
      <c r="S34" s="11"/>
    </row>
    <row r="35" spans="2:19" x14ac:dyDescent="0.2">
      <c r="D35" s="11"/>
      <c r="E35" s="11"/>
      <c r="I35" s="11"/>
      <c r="J35" s="11"/>
      <c r="K35" s="11"/>
      <c r="L35" s="38"/>
      <c r="Q35" s="11"/>
      <c r="R35" s="11"/>
    </row>
    <row r="36" spans="2:19" x14ac:dyDescent="0.2">
      <c r="B36" t="s">
        <v>39</v>
      </c>
      <c r="C36" t="s">
        <v>81</v>
      </c>
      <c r="D36" s="11">
        <v>96253.06</v>
      </c>
      <c r="E36" s="11">
        <v>61509.68</v>
      </c>
      <c r="F36" s="11">
        <v>60803.48</v>
      </c>
      <c r="G36" s="11">
        <v>61333.82</v>
      </c>
      <c r="H36" s="11"/>
      <c r="I36" s="11"/>
      <c r="J36" s="11"/>
      <c r="K36" s="11"/>
      <c r="L36" s="11"/>
      <c r="M36" s="11"/>
      <c r="N36" s="11"/>
      <c r="O36" s="11"/>
      <c r="Q36" s="11">
        <v>279900.03999999998</v>
      </c>
      <c r="R36" s="11">
        <v>763651.3899999999</v>
      </c>
      <c r="S36" s="11"/>
    </row>
    <row r="37" spans="2:19" x14ac:dyDescent="0.2">
      <c r="D37" s="11"/>
      <c r="E37" s="11"/>
      <c r="F37" s="11"/>
      <c r="G37" s="11"/>
      <c r="H37" s="11"/>
      <c r="J37" s="11"/>
      <c r="K37" s="11"/>
      <c r="L37" s="38"/>
      <c r="Q37" s="11"/>
      <c r="R37" s="11"/>
      <c r="S37" s="11"/>
    </row>
    <row r="38" spans="2:19" x14ac:dyDescent="0.2">
      <c r="B38" t="s">
        <v>48</v>
      </c>
      <c r="D38" s="11"/>
      <c r="E38" s="11"/>
      <c r="J38" s="11"/>
      <c r="L38" s="38"/>
      <c r="Q38" s="11"/>
      <c r="R38" s="11"/>
    </row>
    <row r="39" spans="2:19" x14ac:dyDescent="0.2">
      <c r="B39" t="s">
        <v>40</v>
      </c>
      <c r="C39" t="s">
        <v>82</v>
      </c>
      <c r="D39" s="11">
        <v>116885.41</v>
      </c>
      <c r="E39" s="11">
        <v>73678.509999999995</v>
      </c>
      <c r="F39" s="11">
        <v>52010.14</v>
      </c>
      <c r="G39" s="11">
        <v>138595.59</v>
      </c>
      <c r="H39" s="11"/>
      <c r="I39" s="11"/>
      <c r="J39" s="11"/>
      <c r="K39" s="11"/>
      <c r="L39" s="11"/>
      <c r="M39" s="11"/>
      <c r="N39" s="11"/>
      <c r="O39" s="11"/>
      <c r="Q39" s="11">
        <v>381169.65</v>
      </c>
      <c r="R39" s="11">
        <v>190563.91999999998</v>
      </c>
      <c r="S39" s="11"/>
    </row>
    <row r="40" spans="2:19" x14ac:dyDescent="0.2">
      <c r="B40" t="s">
        <v>41</v>
      </c>
      <c r="C40" t="s">
        <v>82</v>
      </c>
      <c r="D40" s="11">
        <v>9152.65</v>
      </c>
      <c r="E40" s="11"/>
      <c r="F40" s="11">
        <v>5929.35</v>
      </c>
      <c r="G40" s="11">
        <v>2667.94</v>
      </c>
      <c r="H40" s="11"/>
      <c r="I40" s="11"/>
      <c r="J40" s="11"/>
      <c r="L40" s="38"/>
      <c r="Q40" s="11">
        <v>17749.939999999999</v>
      </c>
      <c r="R40" s="11">
        <v>9152.65</v>
      </c>
      <c r="S40" s="11"/>
    </row>
    <row r="41" spans="2:19" x14ac:dyDescent="0.2">
      <c r="B41" t="s">
        <v>42</v>
      </c>
      <c r="C41" t="s">
        <v>82</v>
      </c>
      <c r="D41" s="11">
        <v>89260.32</v>
      </c>
      <c r="E41" s="11"/>
      <c r="G41" s="11">
        <v>11097.15</v>
      </c>
      <c r="H41" s="11"/>
      <c r="J41" s="11"/>
      <c r="L41" s="38"/>
      <c r="M41" s="11"/>
      <c r="Q41" s="11">
        <v>100357.47</v>
      </c>
      <c r="R41" s="11">
        <v>89260.32</v>
      </c>
    </row>
    <row r="42" spans="2:19" x14ac:dyDescent="0.2">
      <c r="B42" t="s">
        <v>83</v>
      </c>
      <c r="C42" t="s">
        <v>82</v>
      </c>
      <c r="D42" s="11"/>
      <c r="E42" s="11"/>
      <c r="J42" s="11"/>
      <c r="L42" s="38"/>
      <c r="Q42" s="11">
        <v>0</v>
      </c>
      <c r="R42" s="11"/>
    </row>
    <row r="43" spans="2:19" x14ac:dyDescent="0.2">
      <c r="B43" t="s">
        <v>43</v>
      </c>
      <c r="D43" s="11"/>
      <c r="E43" s="11"/>
      <c r="F43" s="11">
        <v>1400</v>
      </c>
      <c r="G43" s="11"/>
      <c r="H43" s="11"/>
      <c r="I43" s="11"/>
      <c r="J43" s="11"/>
      <c r="K43" s="11"/>
      <c r="L43" s="11"/>
      <c r="M43" s="11"/>
      <c r="N43" s="11"/>
      <c r="O43" s="11"/>
      <c r="Q43" s="11">
        <v>1400</v>
      </c>
      <c r="R43" s="11">
        <v>0</v>
      </c>
      <c r="S43" s="11"/>
    </row>
    <row r="44" spans="2:19" x14ac:dyDescent="0.2">
      <c r="B44" t="s">
        <v>84</v>
      </c>
      <c r="D44" s="11">
        <v>-81465.509999999995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Q44" s="11">
        <v>-81465.509999999995</v>
      </c>
      <c r="R44" s="11"/>
      <c r="S44" s="11"/>
    </row>
    <row r="45" spans="2:19" x14ac:dyDescent="0.2">
      <c r="B45" t="s">
        <v>44</v>
      </c>
      <c r="D45" s="11">
        <v>133832.87</v>
      </c>
      <c r="E45" s="11">
        <v>73678.509999999995</v>
      </c>
      <c r="F45" s="11">
        <v>59339.49</v>
      </c>
      <c r="G45" s="11">
        <v>152360.68</v>
      </c>
      <c r="H45" s="11"/>
      <c r="I45" s="11"/>
      <c r="J45" s="11"/>
      <c r="K45" s="11"/>
      <c r="L45" s="11"/>
      <c r="M45" s="11"/>
      <c r="N45" s="11"/>
      <c r="O45" s="11"/>
      <c r="Q45" s="11">
        <v>419211.55000000005</v>
      </c>
      <c r="R45" s="11">
        <v>288976.89</v>
      </c>
      <c r="S45" s="11"/>
    </row>
    <row r="46" spans="2:19" x14ac:dyDescent="0.2">
      <c r="B46" t="s">
        <v>85</v>
      </c>
      <c r="D46" s="11">
        <v>20843325.940000001</v>
      </c>
      <c r="E46" s="11">
        <v>21031740.170000002</v>
      </c>
      <c r="F46" s="11">
        <v>21055225.23</v>
      </c>
      <c r="G46" s="11">
        <v>20973193.07</v>
      </c>
      <c r="H46" s="11"/>
      <c r="I46" s="11"/>
      <c r="J46" s="11"/>
      <c r="K46" s="11"/>
      <c r="L46" s="11"/>
      <c r="M46" s="11"/>
      <c r="N46" s="11"/>
      <c r="O46" s="11"/>
      <c r="Q46" s="11">
        <v>20843325.940000001</v>
      </c>
      <c r="R46" s="11">
        <v>20843325.940000001</v>
      </c>
      <c r="S46" s="11"/>
    </row>
    <row r="47" spans="2:19" x14ac:dyDescent="0.2">
      <c r="B47" t="s">
        <v>86</v>
      </c>
      <c r="D47" s="11">
        <v>188414.24000000005</v>
      </c>
      <c r="E47" s="11">
        <v>23485.059999999998</v>
      </c>
      <c r="F47" s="11">
        <v>-82032.160000000003</v>
      </c>
      <c r="G47" s="11">
        <v>-101074.70999999999</v>
      </c>
      <c r="H47" s="11"/>
      <c r="I47" s="11"/>
      <c r="J47" s="11"/>
      <c r="K47" s="11"/>
      <c r="L47" s="11"/>
      <c r="M47" s="11"/>
      <c r="N47" s="11"/>
      <c r="O47" s="11"/>
      <c r="Q47" s="11">
        <v>28792.430000000051</v>
      </c>
      <c r="R47" s="11">
        <v>217298.06000000006</v>
      </c>
      <c r="S47" s="11"/>
    </row>
    <row r="48" spans="2:19" x14ac:dyDescent="0.2">
      <c r="B48" t="s">
        <v>87</v>
      </c>
      <c r="D48" s="11">
        <v>21031740.18</v>
      </c>
      <c r="E48" s="11">
        <v>21055225.23</v>
      </c>
      <c r="F48" s="11">
        <v>20973193.07</v>
      </c>
      <c r="G48" s="11">
        <v>20872118.359999999</v>
      </c>
      <c r="H48" s="11"/>
      <c r="I48" s="11"/>
      <c r="J48" s="11"/>
      <c r="K48" s="11"/>
      <c r="L48" s="11"/>
      <c r="M48" s="11"/>
      <c r="N48" s="11"/>
      <c r="O48" s="11"/>
      <c r="Q48" s="11">
        <v>20872118.370000001</v>
      </c>
      <c r="R48" s="11">
        <v>21060624</v>
      </c>
      <c r="S48" s="11"/>
    </row>
    <row r="49" spans="2:19" x14ac:dyDescent="0.2">
      <c r="D49" s="11"/>
      <c r="E49" s="11"/>
      <c r="F49" s="11"/>
      <c r="G49" s="11"/>
      <c r="H49" s="11"/>
      <c r="I49" s="11"/>
      <c r="J49" s="11"/>
      <c r="K49" s="11"/>
      <c r="L49" s="38"/>
      <c r="M49" s="11"/>
      <c r="N49" s="11"/>
      <c r="Q49" s="11"/>
      <c r="R49" s="11"/>
      <c r="S49" s="11"/>
    </row>
    <row r="50" spans="2:19" x14ac:dyDescent="0.2">
      <c r="B50" t="s">
        <v>88</v>
      </c>
      <c r="D50" s="11">
        <v>21031740.170000002</v>
      </c>
      <c r="E50" s="11">
        <v>21055225.239999998</v>
      </c>
      <c r="F50" s="11">
        <v>20973193.079999998</v>
      </c>
      <c r="G50" s="11">
        <v>20872118.359999999</v>
      </c>
      <c r="H50" s="11"/>
      <c r="I50" s="11"/>
      <c r="J50" s="11"/>
      <c r="K50" s="11"/>
      <c r="L50" s="38"/>
      <c r="M50" s="11"/>
      <c r="N50" s="11"/>
      <c r="O50" s="11"/>
      <c r="Q50" s="11"/>
      <c r="R50" s="11"/>
      <c r="S50" s="11"/>
    </row>
    <row r="51" spans="2:19" x14ac:dyDescent="0.2">
      <c r="D51" s="11">
        <v>9.9999979138374329E-3</v>
      </c>
      <c r="E51" s="11">
        <v>-9.9999979138374329E-3</v>
      </c>
      <c r="F51" s="11">
        <v>-9.9999979138374329E-3</v>
      </c>
      <c r="G51" s="11">
        <v>0</v>
      </c>
      <c r="H51" s="11"/>
      <c r="L51" s="38"/>
      <c r="M51" s="11"/>
      <c r="Q51" s="11"/>
      <c r="R51" s="11"/>
      <c r="S51" s="11"/>
    </row>
    <row r="52" spans="2:19" x14ac:dyDescent="0.2">
      <c r="D52" s="11"/>
      <c r="E52" s="11"/>
      <c r="G52" s="11"/>
      <c r="H52" s="11"/>
      <c r="L52" s="38"/>
    </row>
    <row r="53" spans="2:19" x14ac:dyDescent="0.2">
      <c r="B53" t="s">
        <v>3</v>
      </c>
      <c r="D53" s="11">
        <v>251148.07</v>
      </c>
      <c r="E53" s="11">
        <v>263999.59999999998</v>
      </c>
      <c r="F53" s="11">
        <v>156775.28</v>
      </c>
      <c r="G53" s="11">
        <v>189438.73</v>
      </c>
      <c r="H53" s="11"/>
      <c r="I53" s="11"/>
      <c r="J53" s="11"/>
      <c r="K53" s="11"/>
      <c r="L53" s="11"/>
      <c r="M53" s="11"/>
      <c r="N53" s="11"/>
      <c r="O53" s="11"/>
    </row>
    <row r="54" spans="2:19" x14ac:dyDescent="0.2">
      <c r="B54" t="s">
        <v>45</v>
      </c>
      <c r="D54" s="11">
        <v>482199.08</v>
      </c>
      <c r="E54" s="11">
        <v>416865.84</v>
      </c>
      <c r="F54" s="11">
        <v>386911.86</v>
      </c>
      <c r="G54" s="11">
        <v>278709.27</v>
      </c>
      <c r="H54" s="11"/>
      <c r="I54" s="11"/>
      <c r="J54" s="11"/>
      <c r="K54" s="11"/>
      <c r="L54" s="11"/>
      <c r="M54" s="11"/>
      <c r="N54" s="11"/>
      <c r="O54" s="11"/>
    </row>
    <row r="55" spans="2:19" x14ac:dyDescent="0.2">
      <c r="B55" t="s">
        <v>4</v>
      </c>
      <c r="D55" s="11">
        <v>4882.13</v>
      </c>
      <c r="E55" s="11">
        <v>4882.13</v>
      </c>
      <c r="F55" s="11">
        <v>4390.78</v>
      </c>
      <c r="G55" s="11">
        <v>4390.78</v>
      </c>
      <c r="H55" s="11"/>
      <c r="I55" s="11"/>
      <c r="J55" s="11"/>
      <c r="K55" s="11"/>
      <c r="L55" s="11"/>
      <c r="M55" s="11"/>
      <c r="N55" s="11"/>
      <c r="O55" s="11"/>
    </row>
    <row r="56" spans="2:19" x14ac:dyDescent="0.2">
      <c r="B56" t="s">
        <v>5</v>
      </c>
      <c r="D56" s="11">
        <v>16092936.82</v>
      </c>
      <c r="E56" s="11">
        <v>16109113.720000001</v>
      </c>
      <c r="F56" s="11">
        <v>16137633.27</v>
      </c>
      <c r="G56" s="11">
        <v>15877903.01</v>
      </c>
      <c r="H56" s="11"/>
      <c r="I56" s="11"/>
      <c r="J56" s="11"/>
      <c r="K56" s="11"/>
      <c r="L56" s="11"/>
      <c r="M56" s="11"/>
      <c r="N56" s="11"/>
      <c r="O56" s="11"/>
    </row>
    <row r="57" spans="2:19" x14ac:dyDescent="0.2">
      <c r="B57" t="s">
        <v>6</v>
      </c>
      <c r="D57" s="11">
        <v>4151142.2</v>
      </c>
      <c r="E57" s="11">
        <v>4223136.37</v>
      </c>
      <c r="F57" s="11">
        <v>4203131.8599999994</v>
      </c>
      <c r="G57" s="11">
        <v>4484488.1500000004</v>
      </c>
      <c r="H57" s="38"/>
      <c r="I57" s="11"/>
      <c r="J57" s="11"/>
      <c r="K57" s="11"/>
      <c r="L57" s="11"/>
      <c r="M57" s="11"/>
      <c r="N57" s="11"/>
      <c r="O57" s="11"/>
    </row>
    <row r="58" spans="2:19" x14ac:dyDescent="0.2">
      <c r="B58" t="s">
        <v>7</v>
      </c>
      <c r="D58" s="11">
        <v>49431.87</v>
      </c>
      <c r="E58" s="11">
        <v>37227.58</v>
      </c>
      <c r="F58" s="11">
        <v>84350.03</v>
      </c>
      <c r="G58" s="11">
        <v>37188.42</v>
      </c>
      <c r="H58" s="11"/>
      <c r="I58" s="11"/>
      <c r="J58" s="11"/>
      <c r="K58" s="11"/>
      <c r="L58" s="11"/>
      <c r="M58" s="11"/>
      <c r="N58" s="11"/>
      <c r="O58" s="11"/>
    </row>
    <row r="59" spans="2:19" x14ac:dyDescent="0.2">
      <c r="D59" s="11">
        <v>21031740.170000002</v>
      </c>
      <c r="E59" s="11">
        <v>21055225.239999998</v>
      </c>
      <c r="F59" s="11">
        <v>20973193.079999998</v>
      </c>
      <c r="G59" s="11">
        <v>20872118.359999999</v>
      </c>
      <c r="H59" s="11"/>
      <c r="I59" s="11"/>
      <c r="J59" s="11"/>
      <c r="K59" s="11"/>
      <c r="L59" s="11"/>
      <c r="M59" s="11"/>
      <c r="N59" s="11"/>
      <c r="O59" s="11"/>
    </row>
    <row r="60" spans="2:19" x14ac:dyDescent="0.2">
      <c r="E60" s="11"/>
      <c r="L60" s="38"/>
    </row>
    <row r="61" spans="2:19" x14ac:dyDescent="0.2">
      <c r="E61" s="11"/>
      <c r="G61" s="11"/>
      <c r="L61" s="38"/>
    </row>
    <row r="62" spans="2:19" x14ac:dyDescent="0.2">
      <c r="C62" t="s">
        <v>8</v>
      </c>
      <c r="E62" s="11"/>
      <c r="L62" s="38"/>
    </row>
    <row r="63" spans="2:19" x14ac:dyDescent="0.2">
      <c r="E63" s="11"/>
      <c r="L63" s="38"/>
    </row>
    <row r="64" spans="2:19" x14ac:dyDescent="0.2">
      <c r="B64" t="s">
        <v>10</v>
      </c>
      <c r="E64" s="11"/>
      <c r="L64" s="38"/>
    </row>
    <row r="65" spans="2:17" x14ac:dyDescent="0.2">
      <c r="B65" t="s">
        <v>12</v>
      </c>
      <c r="D65" s="11">
        <v>14936537.380000001</v>
      </c>
      <c r="E65" s="5">
        <v>14867602.119999999</v>
      </c>
      <c r="F65" s="11">
        <v>14819059.439999999</v>
      </c>
      <c r="G65" s="11">
        <v>14653788.99</v>
      </c>
      <c r="L65" s="38"/>
    </row>
    <row r="66" spans="2:17" x14ac:dyDescent="0.2">
      <c r="B66" t="s">
        <v>47</v>
      </c>
      <c r="D66" s="5">
        <v>10303700.720000001</v>
      </c>
      <c r="E66" s="5">
        <v>10360467.15</v>
      </c>
      <c r="F66" s="5">
        <v>10409168.810000001</v>
      </c>
      <c r="G66" s="11">
        <v>10463405.949999999</v>
      </c>
      <c r="L66" s="38"/>
      <c r="Q66" s="11">
        <v>20812017.079999998</v>
      </c>
    </row>
    <row r="67" spans="2:17" x14ac:dyDescent="0.2">
      <c r="B67" t="s">
        <v>14</v>
      </c>
      <c r="D67" s="11">
        <v>25240238.100000001</v>
      </c>
      <c r="E67" s="5">
        <v>25228069.27</v>
      </c>
      <c r="F67" s="5">
        <v>25228228.25</v>
      </c>
      <c r="G67" s="11">
        <v>25117194.939999998</v>
      </c>
      <c r="L67" s="38"/>
      <c r="Q67">
        <v>-82500</v>
      </c>
    </row>
    <row r="68" spans="2:17" x14ac:dyDescent="0.2">
      <c r="D68" s="11"/>
      <c r="E68" s="5"/>
      <c r="G68" s="11"/>
      <c r="L68" s="38"/>
      <c r="Q68">
        <v>36612.050000000003</v>
      </c>
    </row>
    <row r="69" spans="2:17" x14ac:dyDescent="0.2">
      <c r="B69" t="s">
        <v>15</v>
      </c>
      <c r="D69" s="5">
        <v>-4208497.93</v>
      </c>
      <c r="E69" s="5">
        <v>-4172844.0300000012</v>
      </c>
      <c r="F69" s="5">
        <f>F59-F67</f>
        <v>-4255035.1700000018</v>
      </c>
      <c r="G69" s="11">
        <v>-4245076.5799999982</v>
      </c>
      <c r="L69" s="38"/>
      <c r="Q69">
        <v>-29259.26</v>
      </c>
    </row>
    <row r="70" spans="2:17" x14ac:dyDescent="0.2">
      <c r="B70" t="s">
        <v>16</v>
      </c>
      <c r="D70" s="5"/>
      <c r="E70" s="5"/>
      <c r="L70" s="38"/>
      <c r="Q70">
        <v>39710.33</v>
      </c>
    </row>
    <row r="71" spans="2:17" x14ac:dyDescent="0.2">
      <c r="E71" s="5"/>
      <c r="F71" s="11"/>
      <c r="L71" s="38"/>
      <c r="Q71">
        <v>7074.8</v>
      </c>
    </row>
    <row r="72" spans="2:17" x14ac:dyDescent="0.2">
      <c r="B72" t="s">
        <v>89</v>
      </c>
      <c r="D72" s="45">
        <f>D59/D67</f>
        <v>0.83326235222796885</v>
      </c>
      <c r="E72" s="45">
        <f t="shared" ref="E72:G72" si="0">E59/E67</f>
        <v>0.83459518898015139</v>
      </c>
      <c r="F72" s="45">
        <f t="shared" si="0"/>
        <v>0.83133832753395986</v>
      </c>
      <c r="G72" s="45">
        <f t="shared" si="0"/>
        <v>0.83098922510492734</v>
      </c>
      <c r="Q72">
        <v>17728.29</v>
      </c>
    </row>
    <row r="73" spans="2:17" x14ac:dyDescent="0.2">
      <c r="Q73" s="11">
        <v>20801383.289999995</v>
      </c>
    </row>
    <row r="76" spans="2:17" x14ac:dyDescent="0.2">
      <c r="E76" s="11"/>
      <c r="F76" s="11"/>
      <c r="L76" s="38"/>
    </row>
    <row r="77" spans="2:17" x14ac:dyDescent="0.2">
      <c r="E77" s="11"/>
      <c r="F77" s="11"/>
      <c r="L77" s="38"/>
    </row>
    <row r="78" spans="2:17" x14ac:dyDescent="0.2">
      <c r="E78" s="11"/>
      <c r="F78" s="11"/>
      <c r="L78" s="38"/>
    </row>
    <row r="80" spans="2:17" x14ac:dyDescent="0.2">
      <c r="L80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 Brady</dc:creator>
  <cp:keywords/>
  <dc:description/>
  <cp:lastModifiedBy>William Walker</cp:lastModifiedBy>
  <cp:revision/>
  <cp:lastPrinted>2024-08-11T02:16:20Z</cp:lastPrinted>
  <dcterms:created xsi:type="dcterms:W3CDTF">2016-05-24T02:39:08Z</dcterms:created>
  <dcterms:modified xsi:type="dcterms:W3CDTF">2026-08-13T16:42:17Z</dcterms:modified>
  <cp:category/>
  <cp:contentStatus/>
</cp:coreProperties>
</file>