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/>
  <mc:AlternateContent xmlns:mc="http://schemas.openxmlformats.org/markup-compatibility/2006">
    <mc:Choice Requires="x15">
      <x15ac:absPath xmlns:x15ac="http://schemas.microsoft.com/office/spreadsheetml/2010/11/ac" url="/Users/BillWalker/WFT/2025 Income Statements and Balance Sheets/December 2025/"/>
    </mc:Choice>
  </mc:AlternateContent>
  <xr:revisionPtr revIDLastSave="0" documentId="8_{73AEFF92-F2B0-3949-B217-B51C43A9593A}" xr6:coauthVersionLast="47" xr6:coauthVersionMax="47" xr10:uidLastSave="{00000000-0000-0000-0000-000000000000}"/>
  <bookViews>
    <workbookView xWindow="0" yWindow="760" windowWidth="28400" windowHeight="11040" activeTab="1" xr2:uid="{00000000-000D-0000-FFFF-FFFF00000000}"/>
  </bookViews>
  <sheets>
    <sheet name="Balance Sheet" sheetId="1" r:id="rId1"/>
    <sheet name="Inc State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2" l="1"/>
  <c r="E29" i="2"/>
  <c r="H41" i="2" l="1"/>
  <c r="G41" i="2"/>
  <c r="H29" i="2"/>
  <c r="G29" i="2"/>
  <c r="H13" i="2"/>
  <c r="H31" i="2" s="1"/>
  <c r="G13" i="2"/>
  <c r="H11" i="1"/>
  <c r="L21" i="1"/>
  <c r="K21" i="1"/>
  <c r="K13" i="1"/>
  <c r="K26" i="1" s="1"/>
  <c r="H13" i="1"/>
  <c r="E41" i="2"/>
  <c r="D41" i="2"/>
  <c r="D29" i="2"/>
  <c r="E13" i="2"/>
  <c r="D13" i="2"/>
  <c r="D31" i="2" s="1"/>
  <c r="H21" i="1"/>
  <c r="I21" i="1"/>
  <c r="G31" i="2" l="1"/>
  <c r="E31" i="2"/>
  <c r="K23" i="1"/>
  <c r="H26" i="1"/>
  <c r="H2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Dad</author>
  </authors>
  <commentList>
    <comment ref="D10" authorId="0" shapeId="0" xr:uid="{65B4B89A-9878-E24F-B13F-F76D93368EA2}">
      <text>
        <r>
          <rPr>
            <b/>
            <sz val="10"/>
            <color rgb="FF000000"/>
            <rFont val="Tahoma"/>
            <family val="2"/>
          </rPr>
          <t>Dad: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includes beginning adjustment of -$4198.67 and -
</t>
        </r>
        <r>
          <rPr>
            <sz val="10"/>
            <color rgb="FF000000"/>
            <rFont val="Tahoma"/>
            <family val="2"/>
          </rPr>
          <t>$1</t>
        </r>
      </text>
    </comment>
  </commentList>
</comments>
</file>

<file path=xl/sharedStrings.xml><?xml version="1.0" encoding="utf-8"?>
<sst xmlns="http://schemas.openxmlformats.org/spreadsheetml/2006/main" count="59" uniqueCount="53">
  <si>
    <t>WISCONSIN FUNERAL TRUST</t>
  </si>
  <si>
    <t>Schedule of Assets and Liabilities</t>
  </si>
  <si>
    <t>Assets</t>
  </si>
  <si>
    <t xml:space="preserve">Money Market Account - Fiduciary </t>
  </si>
  <si>
    <t>Receivable Due to Trust</t>
  </si>
  <si>
    <t>Fixed Income</t>
  </si>
  <si>
    <t>Common Stock</t>
  </si>
  <si>
    <t>Private Equities</t>
  </si>
  <si>
    <t>Liabilities</t>
  </si>
  <si>
    <t>Contracts in Trust</t>
  </si>
  <si>
    <t># of accounts</t>
  </si>
  <si>
    <t>Total Accounts</t>
  </si>
  <si>
    <t>Balance</t>
  </si>
  <si>
    <t>Deficiency</t>
  </si>
  <si>
    <t>Percentage Available To Pay Holders Of</t>
  </si>
  <si>
    <t>100% Balance Accounts  (Living Depositors)</t>
  </si>
  <si>
    <t>RECEIPTS AND ACCRUED INCOME</t>
  </si>
  <si>
    <t>Interest and dividends</t>
  </si>
  <si>
    <t>Increase (Decrease) in accrued income</t>
  </si>
  <si>
    <t xml:space="preserve">     Total Receipts and Accrued Income</t>
  </si>
  <si>
    <t>EXPENSE DISBURSMENTS</t>
  </si>
  <si>
    <t>Federal tax payments</t>
  </si>
  <si>
    <t>State tax payments</t>
  </si>
  <si>
    <t>Accounting fees</t>
  </si>
  <si>
    <t>Investment fees</t>
  </si>
  <si>
    <t>Trading and custodial fees</t>
  </si>
  <si>
    <t>Trustee and Board fees</t>
  </si>
  <si>
    <t>Legal fees</t>
  </si>
  <si>
    <t>Actuary fees</t>
  </si>
  <si>
    <t>Liability insurance</t>
  </si>
  <si>
    <t>Net receipts and accruals less expenses</t>
  </si>
  <si>
    <t xml:space="preserve">    Total Expense Disbursments</t>
  </si>
  <si>
    <t>Partial payments</t>
  </si>
  <si>
    <t>100% payments - out of state participants</t>
  </si>
  <si>
    <t>Retirement payments</t>
  </si>
  <si>
    <t>Additional reimbursement payments</t>
  </si>
  <si>
    <t>Partial withdrawals</t>
  </si>
  <si>
    <t xml:space="preserve">    Total payments on contracts</t>
  </si>
  <si>
    <t>INTEREST ADDED TO CONTRACT BALANCES</t>
  </si>
  <si>
    <t>Realized gains (losses)</t>
  </si>
  <si>
    <t>Unrealized gains (losses)</t>
  </si>
  <si>
    <t>Current Month</t>
  </si>
  <si>
    <t>Year To Date</t>
  </si>
  <si>
    <t>Total  Balance Accounts</t>
  </si>
  <si>
    <t>Fiduciary fees</t>
  </si>
  <si>
    <t>December</t>
  </si>
  <si>
    <t>Nine Months</t>
  </si>
  <si>
    <t>Cash and Equiv. Investment Advisor</t>
  </si>
  <si>
    <t>30% Balance Accounts</t>
  </si>
  <si>
    <t>PAYMENTS  ON CONTRACTS</t>
  </si>
  <si>
    <t>Board meeting expense</t>
  </si>
  <si>
    <t>Fianncial Advisor</t>
  </si>
  <si>
    <t>Bank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</si>
</sst>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 val="singleAccounting"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164" fontId="2" fillId="0" borderId="0" xfId="0" applyNumberFormat="1" applyFont="1"/>
    <xf numFmtId="164" fontId="0" fillId="0" borderId="0" xfId="0" applyNumberFormat="1"/>
    <xf numFmtId="0" fontId="1" fillId="0" borderId="0" xfId="0" applyFont="1"/>
    <xf numFmtId="164" fontId="0" fillId="0" borderId="0" xfId="0" applyNumberFormat="1" applyAlignment="1">
      <alignment horizontal="center"/>
    </xf>
    <xf numFmtId="3" fontId="0" fillId="0" borderId="0" xfId="0" applyNumberFormat="1"/>
    <xf numFmtId="3" fontId="0" fillId="0" borderId="1" xfId="0" applyNumberFormat="1" applyBorder="1"/>
    <xf numFmtId="0" fontId="0" fillId="0" borderId="0" xfId="0" applyAlignment="1">
      <alignment horizontal="center"/>
    </xf>
    <xf numFmtId="0" fontId="5" fillId="0" borderId="0" xfId="0" applyFont="1"/>
    <xf numFmtId="44" fontId="0" fillId="0" borderId="0" xfId="0" applyNumberFormat="1"/>
    <xf numFmtId="44" fontId="0" fillId="0" borderId="1" xfId="0" applyNumberFormat="1" applyBorder="1"/>
    <xf numFmtId="44" fontId="1" fillId="0" borderId="3" xfId="0" applyNumberFormat="1" applyFont="1" applyBorder="1"/>
    <xf numFmtId="44" fontId="1" fillId="0" borderId="5" xfId="0" applyNumberFormat="1" applyFont="1" applyBorder="1"/>
    <xf numFmtId="44" fontId="0" fillId="0" borderId="6" xfId="0" applyNumberFormat="1" applyBorder="1"/>
    <xf numFmtId="17" fontId="0" fillId="0" borderId="0" xfId="0" applyNumberFormat="1"/>
    <xf numFmtId="49" fontId="0" fillId="0" borderId="0" xfId="0" applyNumberFormat="1"/>
    <xf numFmtId="49" fontId="0" fillId="0" borderId="6" xfId="0" applyNumberFormat="1" applyBorder="1"/>
    <xf numFmtId="49" fontId="4" fillId="0" borderId="1" xfId="0" applyNumberFormat="1" applyFont="1" applyBorder="1" applyAlignment="1">
      <alignment horizontal="right"/>
    </xf>
    <xf numFmtId="0" fontId="6" fillId="0" borderId="0" xfId="0" applyFont="1"/>
    <xf numFmtId="49" fontId="6" fillId="0" borderId="0" xfId="0" applyNumberFormat="1" applyFont="1"/>
    <xf numFmtId="17" fontId="6" fillId="0" borderId="0" xfId="0" applyNumberFormat="1" applyFont="1"/>
    <xf numFmtId="44" fontId="6" fillId="0" borderId="0" xfId="0" applyNumberFormat="1" applyFont="1"/>
    <xf numFmtId="44" fontId="7" fillId="0" borderId="0" xfId="0" applyNumberFormat="1" applyFont="1"/>
    <xf numFmtId="44" fontId="8" fillId="0" borderId="0" xfId="0" applyNumberFormat="1" applyFont="1"/>
    <xf numFmtId="0" fontId="4" fillId="0" borderId="0" xfId="0" applyFont="1"/>
    <xf numFmtId="0" fontId="9" fillId="0" borderId="0" xfId="0" applyFont="1"/>
    <xf numFmtId="44" fontId="3" fillId="0" borderId="0" xfId="0" applyNumberFormat="1" applyFont="1"/>
    <xf numFmtId="44" fontId="2" fillId="0" borderId="0" xfId="0" applyNumberFormat="1" applyFont="1"/>
    <xf numFmtId="44" fontId="1" fillId="0" borderId="0" xfId="0" applyNumberFormat="1" applyFont="1" applyAlignment="1">
      <alignment horizontal="center"/>
    </xf>
    <xf numFmtId="44" fontId="1" fillId="0" borderId="2" xfId="0" applyNumberFormat="1" applyFont="1" applyBorder="1"/>
    <xf numFmtId="14" fontId="1" fillId="0" borderId="4" xfId="0" applyNumberFormat="1" applyFont="1" applyBorder="1" applyAlignment="1">
      <alignment horizontal="center"/>
    </xf>
    <xf numFmtId="10" fontId="1" fillId="0" borderId="3" xfId="0" applyNumberFormat="1" applyFont="1" applyBorder="1"/>
    <xf numFmtId="0" fontId="10" fillId="0" borderId="0" xfId="0" applyFont="1"/>
    <xf numFmtId="44" fontId="0" fillId="0" borderId="7" xfId="0" applyNumberFormat="1" applyBorder="1"/>
    <xf numFmtId="44" fontId="1" fillId="0" borderId="0" xfId="0" applyNumberFormat="1" applyFont="1"/>
    <xf numFmtId="0" fontId="4" fillId="0" borderId="1" xfId="0" applyFont="1" applyBorder="1" applyAlignment="1">
      <alignment horizontal="left"/>
    </xf>
    <xf numFmtId="0" fontId="0" fillId="0" borderId="6" xfId="0" applyBorder="1" applyAlignment="1">
      <alignment horizontal="center"/>
    </xf>
    <xf numFmtId="44" fontId="0" fillId="0" borderId="0" xfId="0" applyNumberForma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7"/>
  <sheetViews>
    <sheetView topLeftCell="B10" zoomScaleNormal="100" workbookViewId="0">
      <selection activeCell="H26" sqref="H26"/>
    </sheetView>
  </sheetViews>
  <sheetFormatPr baseColWidth="10" defaultColWidth="8.83203125" defaultRowHeight="15" x14ac:dyDescent="0.2"/>
  <cols>
    <col min="1" max="1" width="4.5" customWidth="1"/>
    <col min="8" max="8" width="17.5" style="12" bestFit="1" customWidth="1"/>
    <col min="9" max="9" width="14.6640625" style="5" customWidth="1"/>
    <col min="10" max="10" width="4" customWidth="1"/>
    <col min="11" max="11" width="17.5" style="12" bestFit="1" customWidth="1"/>
    <col min="12" max="12" width="14.6640625" style="5" customWidth="1"/>
  </cols>
  <sheetData>
    <row r="1" spans="2:12" s="2" customFormat="1" ht="19" x14ac:dyDescent="0.25">
      <c r="B1" s="2" t="s">
        <v>0</v>
      </c>
      <c r="H1" s="29"/>
      <c r="I1" s="3"/>
      <c r="K1" s="29"/>
      <c r="L1" s="3"/>
    </row>
    <row r="2" spans="2:12" s="1" customFormat="1" ht="17" thickBot="1" x14ac:dyDescent="0.25">
      <c r="B2" s="1" t="s">
        <v>1</v>
      </c>
      <c r="H2" s="30"/>
      <c r="I2" s="4"/>
      <c r="K2" s="30"/>
      <c r="L2" s="4"/>
    </row>
    <row r="3" spans="2:12" ht="16" thickBot="1" x14ac:dyDescent="0.25">
      <c r="H3" s="33">
        <v>46022</v>
      </c>
      <c r="K3" s="33">
        <v>45657</v>
      </c>
    </row>
    <row r="5" spans="2:12" x14ac:dyDescent="0.2">
      <c r="D5" s="11" t="s">
        <v>2</v>
      </c>
    </row>
    <row r="7" spans="2:12" x14ac:dyDescent="0.2">
      <c r="C7" t="s">
        <v>3</v>
      </c>
      <c r="H7" s="12">
        <v>230142.74</v>
      </c>
      <c r="K7" s="12">
        <v>216618.59</v>
      </c>
    </row>
    <row r="8" spans="2:12" x14ac:dyDescent="0.2">
      <c r="C8" t="s">
        <v>47</v>
      </c>
      <c r="H8" s="12">
        <v>1312148.58</v>
      </c>
      <c r="K8" s="12">
        <v>476488.19</v>
      </c>
    </row>
    <row r="9" spans="2:12" x14ac:dyDescent="0.2">
      <c r="C9" t="s">
        <v>4</v>
      </c>
      <c r="H9" s="12">
        <v>4148.5100000000093</v>
      </c>
      <c r="K9" s="12">
        <v>25752.58</v>
      </c>
    </row>
    <row r="10" spans="2:12" x14ac:dyDescent="0.2">
      <c r="C10" t="s">
        <v>5</v>
      </c>
      <c r="H10" s="12">
        <v>15023214.560000001</v>
      </c>
      <c r="K10" s="12">
        <v>15886891.76</v>
      </c>
    </row>
    <row r="11" spans="2:12" x14ac:dyDescent="0.2">
      <c r="C11" t="s">
        <v>6</v>
      </c>
      <c r="H11" s="12">
        <f>4608953.94-50449.59</f>
        <v>4558504.3500000006</v>
      </c>
      <c r="K11" s="12">
        <v>4903633.74</v>
      </c>
    </row>
    <row r="12" spans="2:12" ht="16" thickBot="1" x14ac:dyDescent="0.25">
      <c r="C12" t="s">
        <v>7</v>
      </c>
      <c r="H12" s="13">
        <v>50448.59</v>
      </c>
      <c r="K12" s="13">
        <v>179607.66</v>
      </c>
    </row>
    <row r="13" spans="2:12" ht="16" thickBot="1" x14ac:dyDescent="0.25">
      <c r="H13" s="32">
        <f>+H7+H8+H9+H10+H11+H12</f>
        <v>21178607.330000002</v>
      </c>
      <c r="K13" s="32">
        <f>+K7+K8+K9+K10+K11+K12</f>
        <v>21688992.52</v>
      </c>
    </row>
    <row r="14" spans="2:12" ht="16" thickTop="1" x14ac:dyDescent="0.2"/>
    <row r="16" spans="2:12" x14ac:dyDescent="0.2">
      <c r="D16" s="11" t="s">
        <v>8</v>
      </c>
    </row>
    <row r="17" spans="3:12" x14ac:dyDescent="0.2">
      <c r="H17" s="31" t="s">
        <v>12</v>
      </c>
      <c r="K17" s="31" t="s">
        <v>12</v>
      </c>
    </row>
    <row r="18" spans="3:12" x14ac:dyDescent="0.2">
      <c r="C18" s="6" t="s">
        <v>9</v>
      </c>
      <c r="I18" s="7" t="s">
        <v>10</v>
      </c>
      <c r="L18" s="7" t="s">
        <v>10</v>
      </c>
    </row>
    <row r="19" spans="3:12" x14ac:dyDescent="0.2">
      <c r="C19" t="s">
        <v>15</v>
      </c>
      <c r="H19" s="12">
        <v>15433769.74</v>
      </c>
      <c r="I19" s="8">
        <v>2219</v>
      </c>
      <c r="K19" s="12">
        <v>17425186.170000002</v>
      </c>
      <c r="L19" s="8">
        <v>2556</v>
      </c>
    </row>
    <row r="20" spans="3:12" ht="16" thickBot="1" x14ac:dyDescent="0.25">
      <c r="C20" t="s">
        <v>48</v>
      </c>
      <c r="H20" s="13">
        <v>10325778.279999999</v>
      </c>
      <c r="I20" s="9">
        <v>4037</v>
      </c>
      <c r="K20" s="13">
        <v>10046598.560000001</v>
      </c>
      <c r="L20" s="9">
        <v>4079</v>
      </c>
    </row>
    <row r="21" spans="3:12" x14ac:dyDescent="0.2">
      <c r="D21" s="6" t="s">
        <v>11</v>
      </c>
      <c r="H21" s="36">
        <f>SUM(H19:H20)</f>
        <v>25759548.02</v>
      </c>
      <c r="I21" s="8">
        <f>SUM(I19:I20)</f>
        <v>6256</v>
      </c>
      <c r="K21" s="36">
        <f>SUM(K19:K20)</f>
        <v>27471784.730000004</v>
      </c>
      <c r="L21" s="8">
        <f>SUM(L19:L20)</f>
        <v>6635</v>
      </c>
    </row>
    <row r="23" spans="3:12" ht="16" thickBot="1" x14ac:dyDescent="0.25">
      <c r="C23" t="s">
        <v>13</v>
      </c>
      <c r="H23" s="14">
        <f>+H13-H21</f>
        <v>-4580940.6899999976</v>
      </c>
      <c r="K23" s="14">
        <f>+K13-K21</f>
        <v>-5782792.2100000046</v>
      </c>
    </row>
    <row r="24" spans="3:12" ht="16" thickTop="1" x14ac:dyDescent="0.2"/>
    <row r="25" spans="3:12" x14ac:dyDescent="0.2">
      <c r="C25" t="s">
        <v>14</v>
      </c>
    </row>
    <row r="26" spans="3:12" ht="16" thickBot="1" x14ac:dyDescent="0.25">
      <c r="C26" t="s">
        <v>43</v>
      </c>
      <c r="H26" s="34">
        <f>+H13/H21</f>
        <v>0.8221653312222984</v>
      </c>
      <c r="K26" s="34">
        <f>+K13/K21</f>
        <v>0.78950067253238831</v>
      </c>
    </row>
    <row r="27" spans="3:12" ht="16" thickTop="1" x14ac:dyDescent="0.2"/>
  </sheetData>
  <pageMargins left="0.25" right="0.25" top="0.75" bottom="0.75" header="0.3" footer="0.3"/>
  <pageSetup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O47"/>
  <sheetViews>
    <sheetView tabSelected="1" zoomScaleNormal="100" workbookViewId="0">
      <selection activeCell="D10" sqref="D10"/>
    </sheetView>
  </sheetViews>
  <sheetFormatPr baseColWidth="10" defaultColWidth="5.33203125" defaultRowHeight="15" x14ac:dyDescent="0.2"/>
  <cols>
    <col min="1" max="1" width="13.5" customWidth="1"/>
    <col min="2" max="2" width="36.5" customWidth="1"/>
    <col min="3" max="3" width="2.33203125" customWidth="1"/>
    <col min="4" max="4" width="15" style="12" bestFit="1" customWidth="1"/>
    <col min="5" max="5" width="15" customWidth="1"/>
    <col min="6" max="6" width="3.6640625" customWidth="1"/>
    <col min="7" max="7" width="15" style="12" bestFit="1" customWidth="1"/>
    <col min="8" max="8" width="15" customWidth="1"/>
    <col min="9" max="9" width="13.6640625" style="12" customWidth="1"/>
    <col min="10" max="10" width="16.5" customWidth="1"/>
    <col min="11" max="11" width="13.6640625" customWidth="1"/>
  </cols>
  <sheetData>
    <row r="2" spans="2:15" ht="20" thickBot="1" x14ac:dyDescent="0.3">
      <c r="D2" s="20" t="s">
        <v>45</v>
      </c>
      <c r="E2" s="38">
        <v>2025</v>
      </c>
      <c r="G2" s="20" t="s">
        <v>45</v>
      </c>
      <c r="H2" s="38">
        <v>2024</v>
      </c>
      <c r="I2" s="27"/>
    </row>
    <row r="3" spans="2:15" x14ac:dyDescent="0.2">
      <c r="D3" s="18"/>
      <c r="G3" s="18"/>
      <c r="I3" s="18"/>
      <c r="J3" s="17"/>
    </row>
    <row r="4" spans="2:15" x14ac:dyDescent="0.2">
      <c r="D4" s="18"/>
      <c r="E4" s="10" t="s">
        <v>42</v>
      </c>
      <c r="G4" s="18"/>
      <c r="H4" s="10" t="s">
        <v>42</v>
      </c>
      <c r="I4" s="18"/>
      <c r="J4" s="17"/>
    </row>
    <row r="5" spans="2:15" x14ac:dyDescent="0.2">
      <c r="D5" s="19" t="s">
        <v>41</v>
      </c>
      <c r="E5" s="39" t="s">
        <v>46</v>
      </c>
      <c r="G5" s="19" t="s">
        <v>41</v>
      </c>
      <c r="H5" s="39" t="s">
        <v>46</v>
      </c>
      <c r="I5" s="22"/>
      <c r="J5" s="23"/>
      <c r="K5" s="21"/>
      <c r="L5" s="21"/>
    </row>
    <row r="6" spans="2:15" x14ac:dyDescent="0.2">
      <c r="E6" s="12"/>
      <c r="H6" s="12"/>
      <c r="I6" s="24"/>
      <c r="J6" s="21"/>
      <c r="K6" s="21"/>
      <c r="L6" s="21"/>
    </row>
    <row r="7" spans="2:15" x14ac:dyDescent="0.2">
      <c r="B7" s="11" t="s">
        <v>16</v>
      </c>
      <c r="E7" s="12"/>
      <c r="H7" s="12"/>
      <c r="I7" s="24"/>
      <c r="J7" s="28"/>
      <c r="K7" s="21"/>
      <c r="L7" s="21"/>
    </row>
    <row r="8" spans="2:15" x14ac:dyDescent="0.2">
      <c r="B8" t="s">
        <v>17</v>
      </c>
      <c r="D8" s="12">
        <v>40332.369999999995</v>
      </c>
      <c r="E8" s="12">
        <v>556484.80000000005</v>
      </c>
      <c r="G8" s="12">
        <v>49405.57</v>
      </c>
      <c r="H8" s="12">
        <v>576939.66</v>
      </c>
      <c r="I8" s="24"/>
      <c r="J8" s="21"/>
      <c r="K8" s="24"/>
      <c r="L8" s="21"/>
    </row>
    <row r="9" spans="2:15" x14ac:dyDescent="0.2">
      <c r="B9" t="s">
        <v>39</v>
      </c>
      <c r="D9" s="12">
        <v>38180.61</v>
      </c>
      <c r="E9" s="12">
        <v>112395.5</v>
      </c>
      <c r="G9" s="12">
        <v>22342.45</v>
      </c>
      <c r="H9" s="12">
        <v>294595.17</v>
      </c>
      <c r="I9" s="24"/>
      <c r="J9" s="21"/>
      <c r="K9" s="24"/>
      <c r="L9" s="21"/>
    </row>
    <row r="10" spans="2:15" x14ac:dyDescent="0.2">
      <c r="B10" t="s">
        <v>40</v>
      </c>
      <c r="D10" s="12">
        <f>-83565.36-4198.67-1</f>
        <v>-87765.03</v>
      </c>
      <c r="E10" s="12">
        <v>493547.79999999993</v>
      </c>
      <c r="G10" s="12">
        <v>-504067.41</v>
      </c>
      <c r="H10" s="12">
        <v>-217127.65</v>
      </c>
      <c r="I10" s="24"/>
      <c r="J10" s="21"/>
      <c r="K10" s="24"/>
      <c r="L10" s="21"/>
      <c r="O10" s="35"/>
    </row>
    <row r="11" spans="2:15" x14ac:dyDescent="0.2">
      <c r="E11" s="12">
        <v>0</v>
      </c>
      <c r="H11" s="12"/>
      <c r="I11" s="24"/>
      <c r="J11" s="21"/>
      <c r="K11" s="24"/>
      <c r="L11" s="21"/>
    </row>
    <row r="12" spans="2:15" ht="19" thickBot="1" x14ac:dyDescent="0.4">
      <c r="B12" t="s">
        <v>18</v>
      </c>
      <c r="D12" s="13">
        <v>20295.84</v>
      </c>
      <c r="E12" s="13">
        <v>17772.80000000001</v>
      </c>
      <c r="G12" s="13">
        <v>15670.63</v>
      </c>
      <c r="H12" s="13">
        <v>6232.28</v>
      </c>
      <c r="I12" s="25"/>
      <c r="J12" s="21"/>
      <c r="K12" s="24"/>
      <c r="L12" s="21"/>
    </row>
    <row r="13" spans="2:15" x14ac:dyDescent="0.2">
      <c r="B13" s="6" t="s">
        <v>19</v>
      </c>
      <c r="D13" s="37">
        <f>SUM(D8:D12)</f>
        <v>11043.789999999997</v>
      </c>
      <c r="E13" s="37">
        <f>SUM(E8:E12)</f>
        <v>1180200.9000000001</v>
      </c>
      <c r="G13" s="37">
        <f>SUM(G8:G12)</f>
        <v>-416648.75999999995</v>
      </c>
      <c r="H13" s="37">
        <f>SUM(H8:H12)</f>
        <v>660639.46000000008</v>
      </c>
      <c r="I13" s="24"/>
      <c r="J13" s="21"/>
      <c r="K13" s="24"/>
      <c r="L13" s="21"/>
    </row>
    <row r="14" spans="2:15" x14ac:dyDescent="0.2">
      <c r="I14" s="24"/>
      <c r="J14" s="21"/>
      <c r="K14" s="21"/>
      <c r="L14" s="21"/>
    </row>
    <row r="15" spans="2:15" x14ac:dyDescent="0.2">
      <c r="B15" s="11" t="s">
        <v>20</v>
      </c>
      <c r="I15" s="24"/>
      <c r="J15" s="21"/>
      <c r="K15" s="21"/>
      <c r="L15" s="21"/>
    </row>
    <row r="16" spans="2:15" x14ac:dyDescent="0.2">
      <c r="B16" t="s">
        <v>44</v>
      </c>
      <c r="D16" s="12">
        <v>8701.3799999999992</v>
      </c>
      <c r="E16" s="12">
        <v>80985.51999999999</v>
      </c>
      <c r="G16" s="12">
        <v>9065.2829999999994</v>
      </c>
      <c r="H16" s="12">
        <v>84023</v>
      </c>
      <c r="I16" s="24"/>
      <c r="J16" s="21"/>
      <c r="K16" s="24"/>
      <c r="L16" s="21"/>
    </row>
    <row r="17" spans="2:12" x14ac:dyDescent="0.2">
      <c r="B17" t="s">
        <v>21</v>
      </c>
      <c r="E17" s="12">
        <v>1352</v>
      </c>
      <c r="G17" s="12">
        <v>270.54000000000002</v>
      </c>
      <c r="H17" s="12">
        <v>270.54000000000002</v>
      </c>
      <c r="I17" s="24"/>
      <c r="J17" s="21"/>
      <c r="K17" s="24"/>
      <c r="L17" s="21"/>
    </row>
    <row r="18" spans="2:12" x14ac:dyDescent="0.2">
      <c r="B18" t="s">
        <v>22</v>
      </c>
      <c r="E18" s="12">
        <v>2543.79</v>
      </c>
      <c r="G18" s="12">
        <v>0</v>
      </c>
      <c r="H18" s="12">
        <v>0</v>
      </c>
      <c r="I18" s="24"/>
      <c r="J18" s="21"/>
      <c r="K18" s="24"/>
      <c r="L18" s="21"/>
    </row>
    <row r="19" spans="2:12" x14ac:dyDescent="0.2">
      <c r="B19" t="s">
        <v>23</v>
      </c>
      <c r="E19" s="12">
        <v>9876.75</v>
      </c>
      <c r="G19" s="12">
        <v>0</v>
      </c>
      <c r="H19" s="12">
        <v>19820.95</v>
      </c>
      <c r="I19" s="24"/>
      <c r="J19" s="21"/>
      <c r="K19" s="24"/>
      <c r="L19" s="21"/>
    </row>
    <row r="20" spans="2:12" x14ac:dyDescent="0.2">
      <c r="B20" t="s">
        <v>24</v>
      </c>
      <c r="E20" s="12">
        <v>31698.739999999998</v>
      </c>
      <c r="G20" s="12">
        <v>0</v>
      </c>
      <c r="H20" s="12">
        <v>32606.32</v>
      </c>
      <c r="I20" s="24"/>
      <c r="J20" s="21"/>
      <c r="K20" s="24"/>
      <c r="L20" s="21"/>
    </row>
    <row r="21" spans="2:12" x14ac:dyDescent="0.2">
      <c r="B21" t="s">
        <v>25</v>
      </c>
      <c r="E21" s="12">
        <v>7500</v>
      </c>
      <c r="G21" s="12">
        <v>0</v>
      </c>
      <c r="H21" s="12">
        <v>7499.91</v>
      </c>
      <c r="I21" s="24"/>
      <c r="J21" s="21"/>
      <c r="K21" s="24"/>
      <c r="L21" s="21"/>
    </row>
    <row r="22" spans="2:12" x14ac:dyDescent="0.2">
      <c r="B22" t="s">
        <v>26</v>
      </c>
      <c r="D22" s="12">
        <v>5400</v>
      </c>
      <c r="E22" s="12">
        <v>48600</v>
      </c>
      <c r="G22" s="12">
        <v>5400</v>
      </c>
      <c r="H22" s="12">
        <v>48600</v>
      </c>
      <c r="I22" s="24"/>
      <c r="J22" s="21"/>
      <c r="K22" s="24"/>
      <c r="L22" s="21"/>
    </row>
    <row r="23" spans="2:12" x14ac:dyDescent="0.2">
      <c r="B23" t="s">
        <v>27</v>
      </c>
      <c r="E23" s="12">
        <v>0</v>
      </c>
      <c r="G23" s="12">
        <v>0</v>
      </c>
      <c r="H23" s="12">
        <v>0</v>
      </c>
      <c r="I23" s="24"/>
      <c r="J23" s="21"/>
      <c r="K23" s="24"/>
      <c r="L23" s="21"/>
    </row>
    <row r="24" spans="2:12" x14ac:dyDescent="0.2">
      <c r="B24" t="s">
        <v>51</v>
      </c>
      <c r="E24" s="12">
        <v>0</v>
      </c>
      <c r="H24" s="12"/>
      <c r="I24" s="24"/>
      <c r="J24" s="21"/>
      <c r="K24" s="24"/>
      <c r="L24" s="21"/>
    </row>
    <row r="25" spans="2:12" x14ac:dyDescent="0.2">
      <c r="B25" t="s">
        <v>28</v>
      </c>
      <c r="E25" s="12">
        <v>0</v>
      </c>
      <c r="G25" s="12">
        <v>0</v>
      </c>
      <c r="H25" s="12">
        <v>0</v>
      </c>
      <c r="I25" s="24"/>
      <c r="J25" s="21"/>
      <c r="K25" s="24"/>
      <c r="L25" s="21"/>
    </row>
    <row r="26" spans="2:12" x14ac:dyDescent="0.2">
      <c r="B26" t="s">
        <v>29</v>
      </c>
      <c r="E26" s="12">
        <v>33000</v>
      </c>
      <c r="G26" s="12">
        <v>0</v>
      </c>
      <c r="H26" s="12">
        <v>33000</v>
      </c>
      <c r="I26" s="24"/>
      <c r="J26" s="21"/>
      <c r="K26" s="24"/>
      <c r="L26" s="21"/>
    </row>
    <row r="27" spans="2:12" x14ac:dyDescent="0.2">
      <c r="B27" t="s">
        <v>50</v>
      </c>
      <c r="D27" s="40"/>
      <c r="E27" s="40">
        <v>212.96</v>
      </c>
      <c r="F27" s="41"/>
      <c r="G27" s="40">
        <v>175.48</v>
      </c>
      <c r="H27" s="40">
        <v>353.65</v>
      </c>
      <c r="I27" s="24"/>
      <c r="J27" s="21"/>
      <c r="K27" s="24"/>
      <c r="L27" s="21"/>
    </row>
    <row r="28" spans="2:12" x14ac:dyDescent="0.2">
      <c r="B28" t="s">
        <v>52</v>
      </c>
      <c r="D28" s="40"/>
      <c r="E28" s="40">
        <v>0</v>
      </c>
      <c r="G28" s="40"/>
      <c r="H28" s="40"/>
      <c r="I28" s="24"/>
      <c r="J28" s="21"/>
      <c r="K28" s="24"/>
      <c r="L28" s="21"/>
    </row>
    <row r="29" spans="2:12" x14ac:dyDescent="0.2">
      <c r="B29" s="6" t="s">
        <v>31</v>
      </c>
      <c r="D29" s="37">
        <f>SUM(D16:D27)</f>
        <v>14101.38</v>
      </c>
      <c r="E29" s="37">
        <f>SUM(E16:E27)</f>
        <v>215769.75999999998</v>
      </c>
      <c r="G29" s="37">
        <f>SUM(G16:G27)</f>
        <v>14911.303</v>
      </c>
      <c r="H29" s="37">
        <f>SUM(H16:H27)</f>
        <v>226174.37</v>
      </c>
      <c r="I29" s="24"/>
      <c r="J29" s="21"/>
      <c r="K29" s="24"/>
      <c r="L29" s="21"/>
    </row>
    <row r="30" spans="2:12" x14ac:dyDescent="0.2">
      <c r="I30" s="24"/>
      <c r="J30" s="21"/>
      <c r="K30" s="21"/>
      <c r="L30" s="21"/>
    </row>
    <row r="31" spans="2:12" ht="16" thickBot="1" x14ac:dyDescent="0.25">
      <c r="B31" t="s">
        <v>30</v>
      </c>
      <c r="D31" s="15">
        <f>+D13-D29</f>
        <v>-3057.590000000002</v>
      </c>
      <c r="E31" s="15">
        <f>+E13-E29</f>
        <v>964431.14000000013</v>
      </c>
      <c r="G31" s="15">
        <f>+G13-G29</f>
        <v>-431560.06299999997</v>
      </c>
      <c r="H31" s="15">
        <f>+H13-H29</f>
        <v>434465.09000000008</v>
      </c>
      <c r="I31" s="26"/>
      <c r="J31" s="21"/>
      <c r="K31" s="24"/>
      <c r="L31" s="21"/>
    </row>
    <row r="32" spans="2:12" ht="16" thickTop="1" x14ac:dyDescent="0.2">
      <c r="I32" s="24"/>
      <c r="J32" s="21"/>
      <c r="K32" s="21"/>
      <c r="L32" s="21"/>
    </row>
    <row r="33" spans="2:12" ht="16" thickBot="1" x14ac:dyDescent="0.25">
      <c r="B33" s="6" t="s">
        <v>38</v>
      </c>
      <c r="D33" s="14">
        <v>63022.73</v>
      </c>
      <c r="E33" s="14">
        <v>582962.27999999991</v>
      </c>
      <c r="G33" s="14">
        <v>67966.350000000006</v>
      </c>
      <c r="H33" s="14">
        <v>617195.54</v>
      </c>
      <c r="I33" s="26"/>
      <c r="J33" s="21"/>
      <c r="K33" s="24"/>
      <c r="L33" s="21"/>
    </row>
    <row r="34" spans="2:12" ht="17" thickTop="1" x14ac:dyDescent="0.2">
      <c r="B34" s="1"/>
      <c r="I34" s="24"/>
      <c r="J34" s="21"/>
      <c r="K34" s="21"/>
      <c r="L34" s="21"/>
    </row>
    <row r="35" spans="2:12" x14ac:dyDescent="0.2">
      <c r="B35" s="11" t="s">
        <v>49</v>
      </c>
      <c r="I35" s="24"/>
      <c r="J35" s="21"/>
      <c r="K35" s="21"/>
      <c r="L35" s="21"/>
    </row>
    <row r="36" spans="2:12" x14ac:dyDescent="0.2">
      <c r="B36" t="s">
        <v>32</v>
      </c>
      <c r="D36" s="12">
        <v>77255.7</v>
      </c>
      <c r="E36" s="12">
        <v>1061071.76</v>
      </c>
      <c r="G36" s="12">
        <v>125154.23</v>
      </c>
      <c r="H36" s="12">
        <v>1135590.74</v>
      </c>
      <c r="I36" s="24"/>
      <c r="J36" s="21"/>
      <c r="K36" s="24"/>
      <c r="L36" s="21"/>
    </row>
    <row r="37" spans="2:12" x14ac:dyDescent="0.2">
      <c r="B37" t="s">
        <v>33</v>
      </c>
      <c r="E37" s="12">
        <v>21362.81</v>
      </c>
      <c r="G37" s="12">
        <v>1948.2</v>
      </c>
      <c r="H37" s="12">
        <v>34155.589999999997</v>
      </c>
      <c r="I37" s="24"/>
      <c r="J37" s="21"/>
      <c r="K37" s="24"/>
      <c r="L37" s="21"/>
    </row>
    <row r="38" spans="2:12" x14ac:dyDescent="0.2">
      <c r="B38" t="s">
        <v>34</v>
      </c>
      <c r="D38" s="12">
        <v>0</v>
      </c>
      <c r="E38" s="12">
        <v>326022.2</v>
      </c>
      <c r="G38" s="12">
        <v>0</v>
      </c>
      <c r="H38" s="12">
        <v>281499.55</v>
      </c>
      <c r="I38" s="24"/>
      <c r="J38" s="21"/>
      <c r="K38" s="24"/>
      <c r="L38" s="21"/>
    </row>
    <row r="39" spans="2:12" x14ac:dyDescent="0.2">
      <c r="B39" t="s">
        <v>35</v>
      </c>
      <c r="D39" s="12">
        <v>0</v>
      </c>
      <c r="E39" s="12">
        <v>0</v>
      </c>
      <c r="G39" s="12">
        <v>0</v>
      </c>
      <c r="H39" s="12">
        <v>-23987.67</v>
      </c>
      <c r="I39" s="24"/>
      <c r="J39" s="21"/>
      <c r="K39" s="24"/>
      <c r="L39" s="21"/>
    </row>
    <row r="40" spans="2:12" x14ac:dyDescent="0.2">
      <c r="B40" t="s">
        <v>36</v>
      </c>
      <c r="D40" s="16">
        <v>0</v>
      </c>
      <c r="E40" s="16">
        <v>2799.19</v>
      </c>
      <c r="G40" s="16">
        <v>0</v>
      </c>
      <c r="H40" s="16">
        <v>2936.22</v>
      </c>
      <c r="I40" s="24"/>
      <c r="J40" s="21"/>
      <c r="K40" s="24"/>
      <c r="L40" s="21"/>
    </row>
    <row r="41" spans="2:12" ht="16" thickBot="1" x14ac:dyDescent="0.25">
      <c r="B41" s="6" t="s">
        <v>37</v>
      </c>
      <c r="D41" s="15">
        <f>SUM(D36:D40)</f>
        <v>77255.7</v>
      </c>
      <c r="E41" s="15">
        <f>SUM(E36:E40)</f>
        <v>1411255.96</v>
      </c>
      <c r="G41" s="15">
        <f>SUM(G36:G40)</f>
        <v>127102.43</v>
      </c>
      <c r="H41" s="15">
        <f>SUM(H36:H40)</f>
        <v>1430194.4300000002</v>
      </c>
      <c r="I41" s="26"/>
      <c r="J41" s="21"/>
      <c r="K41" s="24"/>
      <c r="L41" s="21"/>
    </row>
    <row r="42" spans="2:12" ht="16" thickTop="1" x14ac:dyDescent="0.2">
      <c r="I42" s="24"/>
      <c r="J42" s="21"/>
      <c r="K42" s="21"/>
      <c r="L42" s="21"/>
    </row>
    <row r="43" spans="2:12" x14ac:dyDescent="0.2">
      <c r="I43" s="24"/>
      <c r="J43" s="21"/>
      <c r="K43" s="21"/>
      <c r="L43" s="21"/>
    </row>
    <row r="44" spans="2:12" x14ac:dyDescent="0.2">
      <c r="I44" s="24"/>
      <c r="J44" s="21"/>
      <c r="K44" s="21"/>
      <c r="L44" s="21"/>
    </row>
    <row r="45" spans="2:12" x14ac:dyDescent="0.2">
      <c r="I45" s="24"/>
      <c r="J45" s="21"/>
      <c r="K45" s="21"/>
      <c r="L45" s="21"/>
    </row>
    <row r="46" spans="2:12" x14ac:dyDescent="0.2">
      <c r="I46" s="24"/>
      <c r="J46" s="24"/>
      <c r="K46" s="21"/>
      <c r="L46" s="21"/>
    </row>
    <row r="47" spans="2:12" x14ac:dyDescent="0.2">
      <c r="I47" s="24"/>
      <c r="J47" s="21"/>
      <c r="K47" s="21"/>
      <c r="L47" s="21"/>
    </row>
  </sheetData>
  <pageMargins left="0.7" right="0.7" top="0.75" bottom="0.75" header="0.3" footer="0.3"/>
  <pageSetup scale="73" orientation="portrait" r:id="rId1"/>
  <headerFooter>
    <oddHeader xml:space="preserve">&amp;L&amp;"-,Bold"&amp;16Wisconsin Funeral Trust
Income,Disbursements and Contract Accrual&amp;C&amp;"-,Bold"&amp;16
</oddHeader>
  </headerFooter>
  <colBreaks count="1" manualBreakCount="1">
    <brk id="8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Balance Sheet</vt:lpstr>
      <vt:lpstr>Inc Statement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Brady</dc:creator>
  <cp:lastModifiedBy>William Walker</cp:lastModifiedBy>
  <cp:lastPrinted>2025-01-27T23:41:04Z</cp:lastPrinted>
  <dcterms:created xsi:type="dcterms:W3CDTF">2016-05-24T02:39:08Z</dcterms:created>
  <dcterms:modified xsi:type="dcterms:W3CDTF">2026-01-09T21:32:05Z</dcterms:modified>
</cp:coreProperties>
</file>